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710" windowWidth="19440" windowHeight="11385" tabRatio="910" activeTab="1"/>
  </bookViews>
  <sheets>
    <sheet name="Predslov" sheetId="17" r:id="rId1"/>
    <sheet name="Centrá excelentnosti" sheetId="12" r:id="rId2"/>
    <sheet name="2.2-01" sheetId="4" r:id="rId3"/>
    <sheet name="2.2-02-03-04" sheetId="5" r:id="rId4"/>
    <sheet name="2.2.-05" sheetId="13" r:id="rId5"/>
    <sheet name="2.2.-06" sheetId="18" r:id="rId6"/>
    <sheet name="2.2.-07" sheetId="19" r:id="rId7"/>
    <sheet name="2.2.-08" sheetId="20" r:id="rId8"/>
    <sheet name="Vzdelávania a 5.1-01-02-03-04" sheetId="15" r:id="rId9"/>
    <sheet name="Súhrn" sheetId="14" r:id="rId10"/>
  </sheets>
  <calcPr calcId="145621"/>
</workbook>
</file>

<file path=xl/calcChain.xml><?xml version="1.0" encoding="utf-8"?>
<calcChain xmlns="http://schemas.openxmlformats.org/spreadsheetml/2006/main">
  <c r="D23" i="14" l="1"/>
  <c r="E23" i="14"/>
  <c r="C23" i="14"/>
  <c r="D25" i="14"/>
  <c r="E25" i="14"/>
  <c r="C25" i="14"/>
  <c r="C6" i="14"/>
  <c r="G42" i="15" l="1"/>
  <c r="F42" i="15"/>
  <c r="E42" i="15"/>
  <c r="D32" i="14" l="1"/>
  <c r="E32" i="14"/>
  <c r="D24" i="14"/>
  <c r="E24" i="14"/>
  <c r="C32" i="14"/>
  <c r="C24" i="14"/>
  <c r="G9" i="20" l="1"/>
  <c r="F9" i="20"/>
  <c r="E9" i="20"/>
  <c r="G20" i="15" l="1"/>
  <c r="F20" i="15"/>
  <c r="E20" i="15"/>
  <c r="D30" i="14" l="1"/>
  <c r="E30" i="14"/>
  <c r="C30" i="14"/>
  <c r="D22" i="14"/>
  <c r="E22" i="14"/>
  <c r="C22" i="14"/>
  <c r="D20" i="14"/>
  <c r="E20" i="14"/>
  <c r="C20" i="14"/>
  <c r="C11" i="14" l="1"/>
  <c r="G11" i="19"/>
  <c r="F11" i="19"/>
  <c r="E11" i="19"/>
  <c r="D28" i="14"/>
  <c r="C28" i="14"/>
  <c r="D26" i="14"/>
  <c r="E26" i="14"/>
  <c r="C26" i="14"/>
  <c r="L7" i="4"/>
  <c r="G9" i="18"/>
  <c r="F9" i="18"/>
  <c r="E9" i="18"/>
  <c r="F17" i="12"/>
  <c r="E17" i="12"/>
  <c r="G10" i="13"/>
  <c r="F10" i="13"/>
  <c r="E10" i="13"/>
  <c r="G26" i="5"/>
  <c r="F26" i="5"/>
  <c r="E26" i="5"/>
  <c r="G7" i="5"/>
  <c r="F7" i="5"/>
  <c r="E7" i="5"/>
  <c r="F17" i="4"/>
  <c r="E17" i="4"/>
  <c r="G17" i="12"/>
  <c r="E6" i="15"/>
  <c r="F5" i="15"/>
  <c r="G14" i="5"/>
  <c r="F14" i="5"/>
  <c r="E14" i="5"/>
  <c r="G14" i="4"/>
  <c r="E28" i="14" s="1"/>
  <c r="G17" i="4"/>
  <c r="C33" i="14" l="1"/>
  <c r="F6" i="15"/>
  <c r="D6" i="14" s="1"/>
  <c r="D33" i="14" s="1"/>
  <c r="D11" i="14"/>
  <c r="G5" i="15"/>
  <c r="C29" i="14"/>
  <c r="D16" i="14" l="1"/>
  <c r="D17" i="14" s="1"/>
  <c r="G6" i="15"/>
  <c r="E6" i="14" s="1"/>
  <c r="E11" i="14"/>
  <c r="D27" i="14"/>
  <c r="C21" i="14"/>
  <c r="C16" i="14"/>
  <c r="C17" i="14" s="1"/>
  <c r="C27" i="14"/>
  <c r="C12" i="14"/>
  <c r="C31" i="14"/>
  <c r="D29" i="14"/>
  <c r="D21" i="14"/>
  <c r="D31" i="14"/>
  <c r="D12" i="14"/>
  <c r="E16" i="14" l="1"/>
  <c r="E17" i="14" s="1"/>
  <c r="E33" i="14"/>
  <c r="E31" i="14"/>
  <c r="E12" i="14"/>
  <c r="E29" i="14"/>
  <c r="E21" i="14"/>
  <c r="E27" i="14"/>
</calcChain>
</file>

<file path=xl/sharedStrings.xml><?xml version="1.0" encoding="utf-8"?>
<sst xmlns="http://schemas.openxmlformats.org/spreadsheetml/2006/main" count="517" uniqueCount="244">
  <si>
    <t>Názov projektu</t>
  </si>
  <si>
    <t>SvF</t>
  </si>
  <si>
    <t>Centrum excelentného integrovaného výskumu progresívnych stavebných konštrukcií, materiálov a technológií</t>
  </si>
  <si>
    <t>FBERG</t>
  </si>
  <si>
    <t>Centrum exelentného výskumu získavania a spracovania zemských zdrojov</t>
  </si>
  <si>
    <t>FEI</t>
  </si>
  <si>
    <t>Centrum informačných a komunikačných technológií pre znalostné systémy</t>
  </si>
  <si>
    <t>Centrum excelentného výskumu progresívnych stavebných konštrukcií, materiálov a technológií</t>
  </si>
  <si>
    <t>Centrum excelentného výskumu získavania a spracovania zemských zdrojov - 2.etapa</t>
  </si>
  <si>
    <t>Trvanie projektu</t>
  </si>
  <si>
    <t>Výzva 2.1 Podpora rozvoja výskumu a vývoja v centrách excelentnosti, OPVaV-2009/2.1/02-SORO</t>
  </si>
  <si>
    <t>06/2010-05/2013</t>
  </si>
  <si>
    <t>03/2010-12/2012</t>
  </si>
  <si>
    <t>05/2009-04/2011</t>
  </si>
  <si>
    <t>04/2010-03/2013</t>
  </si>
  <si>
    <t>Rozvoj infraštruktúry a modernizácia IKT Technickej univerzity v Košiciach s cieľom zlepšenia podmienok a zvýšenia kvality vzdelávania</t>
  </si>
  <si>
    <t>01/2009-08/2010</t>
  </si>
  <si>
    <t>09/2009-08/2011</t>
  </si>
  <si>
    <t>Zvýšenie kvality vzdelávania na Technickej univerzite v Košiciach prostredníctvom budovania infraštruktúry a modernizácie IKT</t>
  </si>
  <si>
    <t>Architektonické, konštrukčné, technologické a ekonomické aspekty navrhovania energeticky efektívnych budov</t>
  </si>
  <si>
    <t>01/2010-06/2012</t>
  </si>
  <si>
    <t>Vývoj progresívnych technológií zužitkovania vybraných odpadov v cestnom staviteľstve</t>
  </si>
  <si>
    <t>Nové technológie pre energetické zhodnotenie odpadov v plazmovom reaktore</t>
  </si>
  <si>
    <t>Slovenská výskumno-inovačná platforma pre trvalo udržateľné surovinové zdroje</t>
  </si>
  <si>
    <t>01/2010-12/2011</t>
  </si>
  <si>
    <t>Univerzitné centrum inovácií, transferu technológií a ochrany duševného vlastníctva</t>
  </si>
  <si>
    <t>10/2009-06/2012</t>
  </si>
  <si>
    <t>Vývoj unikátneho nízkoenergetického statického zdroja pre elektrosystémy</t>
  </si>
  <si>
    <t xml:space="preserve">Unikátne zariadenie pre hodnotenie tribokoróznych vlastností povrchov strojných súčastí </t>
  </si>
  <si>
    <t>Technológia prípravy elektrotechnických ocelí s vysokou permeabilitou určených pre elektromotory s vyššou účinnosťou</t>
  </si>
  <si>
    <t>Výskum a vývoj inteligentných systémov riadenia výroby a dodávky tepla na báze biomasy</t>
  </si>
  <si>
    <t>Vytvorenie a podpora technológií v diagnostike súčiastok a uzlov počítačovou tomografiou</t>
  </si>
  <si>
    <t>Implementácia a modifikácia technológie na znižovanie výskytu siníc v stojatých vodách</t>
  </si>
  <si>
    <t>Nové detekčné metódy a technológie pre získavanie nekonvenčných energetických zdrojov Zeme</t>
  </si>
  <si>
    <t>SjF</t>
  </si>
  <si>
    <t>HF</t>
  </si>
  <si>
    <t>Výzva 2.2 Podpora aplikovaného výskumu, vývoja a transferu technológií, OPVaV-2008/2.2/01-SORO</t>
  </si>
  <si>
    <t>Nové technológie pre energeticky environmentálne a ekonomicky efektívne zhodnocovanie biomasy</t>
  </si>
  <si>
    <t>Opatrenie 2.2 Prenos poznatkov a technológií získaných výskumom a vývojom do praxe</t>
  </si>
  <si>
    <t>Zodpovedný riešiteľ</t>
  </si>
  <si>
    <t>Spolufinanco-         vanie v EUR</t>
  </si>
  <si>
    <t>FVT</t>
  </si>
  <si>
    <t>P</t>
  </si>
  <si>
    <t>Výskum charakteristík fotovoltaických komponentov pre efektívne projektovanie solárnych systémov</t>
  </si>
  <si>
    <t>K</t>
  </si>
  <si>
    <t>Centrum excelentnosti integrovaného výskumu a využitia progresívnych materiálov a technológií v oblasti automobilovej elektroniky</t>
  </si>
  <si>
    <t>Centrum excelentnosti biomedicínskych technológií</t>
  </si>
  <si>
    <t>Pokročilé technoógie pre banský podnik 21. storočia</t>
  </si>
  <si>
    <t>Rozvoj infraštruktúry a modernizácia vybavenia TU v Košiciach za účelom zlepšenia podmienok vzdelávacieho procesu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</si>
  <si>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</si>
  <si>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</si>
  <si>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</si>
  <si>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</si>
  <si>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</si>
  <si>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</si>
  <si>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</si>
  <si>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</si>
  <si>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</si>
  <si>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</si>
  <si>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</si>
  <si>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</si>
  <si>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IT4KT-Informačné technológie pre prenos znalostí</t>
  </si>
  <si>
    <t>Vývoj mostov so zabetónovanými nosníkmi modifikovaných tvarov</t>
  </si>
  <si>
    <t>Výskum a vývoj inteligentných nekonvenčných aktuátorov na báze umelých svalov</t>
  </si>
  <si>
    <t>LetF</t>
  </si>
  <si>
    <t>Vývoj a implementácia experimentálnych simulačných metód pre optimalizáciu procesov na technologických pracoviskách</t>
  </si>
  <si>
    <t>Ochrana obyvateľstva SR pred účinkami elektromagnetických polí</t>
  </si>
  <si>
    <t>Výskum modulov pre inteligentné robotické systémy</t>
  </si>
  <si>
    <t>doc. Ing. Ján Spišák, PhD.</t>
  </si>
  <si>
    <t>Hydrogenácie v kvapalnej fáze</t>
  </si>
  <si>
    <t>prof. Ing. Pavel Puliš, CSc.</t>
  </si>
  <si>
    <t>prof. Ing. Emil Spišák, CSc.</t>
  </si>
  <si>
    <t>prof. Ing. Mikuláš Hajduk, PhD.; prof. Ing. Farntišek Trebuňa, CSc.</t>
  </si>
  <si>
    <t>Rozvoj Centra informačných a komunikačných technológií pre znalostné systémy</t>
  </si>
  <si>
    <t>Celkové výdavky v EUR</t>
  </si>
  <si>
    <t>Výška NFP v EUR</t>
  </si>
  <si>
    <t>ITMS projektu</t>
  </si>
  <si>
    <t>10/2009-2/2012</t>
  </si>
  <si>
    <t>Vybudovanie výskumno-vývojového zariadenia na výskum lietadlovej anténnej techniky</t>
  </si>
  <si>
    <t>VUJE a.s.</t>
  </si>
  <si>
    <t>Priemyselný partner</t>
  </si>
  <si>
    <t>Opatrenie 5.1 Podpora infraštruktúry vysokých škôl za účelom zlepšenia podmienok vzdelávacieho procesu</t>
  </si>
  <si>
    <t xml:space="preserve">prof. Ing. Alena Pietriková, CSc. </t>
  </si>
  <si>
    <t>Centrá excelentnosti</t>
  </si>
  <si>
    <t>F</t>
  </si>
  <si>
    <t>K/P</t>
  </si>
  <si>
    <t>I.</t>
  </si>
  <si>
    <t>prof. Ing. Dušan Kocur, CSc.</t>
  </si>
  <si>
    <t>II.</t>
  </si>
  <si>
    <t>III.</t>
  </si>
  <si>
    <t>IV.</t>
  </si>
  <si>
    <t>Centrum excelentnosti výkonových elektronických systémov a materiálov pre ich komponenty.</t>
  </si>
  <si>
    <t>prof. Ing. Ján Michalík, PhD. (Odborný koordinátor za FEI-TUKE prof. Ing. Jaroslav Dudrik, PhD.)</t>
  </si>
  <si>
    <t>V.</t>
  </si>
  <si>
    <t>Centrum excelentnosti výkonových elektronických systémov a materiálov pre ich komponenty II.</t>
  </si>
  <si>
    <t>prof. Ing. Pavol Špánik, PhD. (Odborný koordinátor za FEI-TUKE prof. Ing. Jaroslav Dudrik, PhD.)</t>
  </si>
  <si>
    <t>VI.</t>
  </si>
  <si>
    <t>prof. Ing. Miroslav Badida, PhD.</t>
  </si>
  <si>
    <t xml:space="preserve">prof. Ing. Jozef Živčák, PhD. </t>
  </si>
  <si>
    <t>VII.</t>
  </si>
  <si>
    <t>Výzva 2.1 Podpora rozvoja výskumu a vývoja v centrách excelentnosti, OPVaV-2009/2.1/01-SORO</t>
  </si>
  <si>
    <t>Výzva 2.1 Podpora sietí excelentných pracovísk výskumu a vývoja ako pilierov rozvoja regiónu, OPVaV-2009/2.1/03-SORO</t>
  </si>
  <si>
    <t>11/2009-04/2012</t>
  </si>
  <si>
    <t xml:space="preserve">SvF </t>
  </si>
  <si>
    <t xml:space="preserve">SjF </t>
  </si>
  <si>
    <t xml:space="preserve">FEI </t>
  </si>
  <si>
    <t xml:space="preserve">HF </t>
  </si>
  <si>
    <t xml:space="preserve">FBERG </t>
  </si>
  <si>
    <t xml:space="preserve">Trvanie projektu </t>
  </si>
  <si>
    <t xml:space="preserve">Trvanie projektu                 </t>
  </si>
  <si>
    <t>R TUKE</t>
  </si>
  <si>
    <t xml:space="preserve">FVT </t>
  </si>
  <si>
    <t>Ing. Martin Lopušniak, PhD.</t>
  </si>
  <si>
    <t xml:space="preserve">prof. Ing. Peter Horbaj, PhD. </t>
  </si>
  <si>
    <t>doc. Ing. Janette Brezinová, PhD.</t>
  </si>
  <si>
    <t>prof. Ing. Dušan Šebo, PhD.</t>
  </si>
  <si>
    <t>prof. Ing. Pavol Fedor, PhD.</t>
  </si>
  <si>
    <t>prof. Ing. Tibor Kvačkaj, CSc.</t>
  </si>
  <si>
    <t>doc. Ing. Ján Piteľ, PhD.</t>
  </si>
  <si>
    <t>prof. Ing. Stanislav Kmeť, CSc.</t>
  </si>
  <si>
    <t>Ing. Zdenka Marcinčáková</t>
  </si>
  <si>
    <t>Spolufinanco-vanie v EUR</t>
  </si>
  <si>
    <t>Výzva 2.2 Podpora aplikovaného výskumu, vývoja a transferu technológií v oblasti energie a energetiky; OPVaV-2009/2.2/02-SORO</t>
  </si>
  <si>
    <t>prof. Ing. Juraj Sinay, DrSc.</t>
  </si>
  <si>
    <t>Centrum výskumu účinnosti integrácie kombinovaných systémov obnoviteľných zdrojov energií</t>
  </si>
  <si>
    <t>prof. Ing. Michal Kolcun, PhD.</t>
  </si>
  <si>
    <t>Výzva 2.2 Podpora aplikovaného výskumu, vývoja a transferu technológií a podpora nadregionálnej spolupráce, Výzva OPVAV-2009/2.2/04-SORO</t>
  </si>
  <si>
    <t>Ing. Jaromír Murčinko, PhD.</t>
  </si>
  <si>
    <t xml:space="preserve">doc. Ing. Zdeněk Havlice, CSc. </t>
  </si>
  <si>
    <t>doc. Ing. Vincent Kvočák, PhD.</t>
  </si>
  <si>
    <t>10/2010-09/2013</t>
  </si>
  <si>
    <t>2.2 Prenos poznatkov a technológií získaných výskumom a vývojom do praxe a podpora nadregionálnej spolupráce</t>
  </si>
  <si>
    <t>12/2010-09/2013</t>
  </si>
  <si>
    <t>11/2010-10/2013</t>
  </si>
  <si>
    <t>01/2011-12/2013</t>
  </si>
  <si>
    <t>doc. Ing. Jozef Juhár, CSc.; doc. Ing. František Ďurovský, PhD.</t>
  </si>
  <si>
    <t>Výzva OPVaV-2008/5.1/01-SORO</t>
  </si>
  <si>
    <t>Výzva OPVaV-2008/5.1/02-SORO</t>
  </si>
  <si>
    <t>06/2010-05/2012</t>
  </si>
  <si>
    <t>prof. Ing. Pavel Raschman, CSc.</t>
  </si>
  <si>
    <t>prof. Ing. Jozef Zajac, CSc.</t>
  </si>
  <si>
    <t>Výzva 2.2 Podpora aplikovaného výskumu, vývoja a transferu technológií; (schéma štátnej pomoci) Výzva OPVaV-2009/2.2/03-SORO</t>
  </si>
  <si>
    <t>VÁDIUM, s.r.o.</t>
  </si>
  <si>
    <t>01/2011-12/2014</t>
  </si>
  <si>
    <t>01/2011-04/2014</t>
  </si>
  <si>
    <t>ZTS VVÚ Košice</t>
  </si>
  <si>
    <t>VUCHT a.s.</t>
  </si>
  <si>
    <t>Rozvoj spoločného výskumno-vývojového a inovačného centra a jeho využitie v zefektívňovani tepelného spracovania surovín</t>
  </si>
  <si>
    <t>SMZ a.s. Jelšava</t>
  </si>
  <si>
    <t>Centrum výskumu riadenia technických, environmentálnych a humánnych rizík pre trvalý rozvoj produkcie a výrobkov v strojárstve</t>
  </si>
  <si>
    <t>06/2009-05/2011</t>
  </si>
  <si>
    <t>09/2010-08/2013</t>
  </si>
  <si>
    <t>Technická univerzita v Košiciach</t>
  </si>
  <si>
    <t>Celkové výdavky projektov ŠF v EUR spolu</t>
  </si>
  <si>
    <t>Výška NFP projektov ŠF v EUR spolu</t>
  </si>
  <si>
    <t>Spolufinancovanie projektov ŠF v EUR spolu</t>
  </si>
  <si>
    <t xml:space="preserve">Balík inovatívnych prvkov pre reformu vzdelávania na TUKE </t>
  </si>
  <si>
    <t>06/2010 – 02/2013</t>
  </si>
  <si>
    <t>Opatrenie 1.2 Vysoké školy a výskum a vývoj ako motory rozvoja vedomostnej spoločnosti</t>
  </si>
  <si>
    <t>Výzva OPV-2009/1.2/01-SORO</t>
  </si>
  <si>
    <t>Rektorát TUKE</t>
  </si>
  <si>
    <t>Fakulty TUKE</t>
  </si>
  <si>
    <t>FU</t>
  </si>
  <si>
    <t>EkF</t>
  </si>
  <si>
    <t>05/2010-08/2012</t>
  </si>
  <si>
    <t>Výzva 2.2  Podpora výskumno-vývojových centier – Schéma na podporu výskumu a vývoja (schéma štátnej pomoci), Výzva OPVaV-2009/2.2/05-SORO</t>
  </si>
  <si>
    <t>2.2 Prenos poznatkov a technológií získaných výskumom a vývojom do praxe</t>
  </si>
  <si>
    <t>Výzva 2.2/06 Podpora budovania kompetenčných centier pre operačný program Výskum a vývoj a Schému na podporu výskumu a vývoja (schéma štátnej pomoci - pre oprávnených partnerov žiadateľa - podnikateľov), OPVaV-2010/2.2/06-SORO</t>
  </si>
  <si>
    <t>doc. Ing. Ján Bálint, CSc.</t>
  </si>
  <si>
    <t>Brokerské centrum leteckej dopravy pre transfer technológií a znalostí do dopravy a dopravnej infraštruktúry</t>
  </si>
  <si>
    <t>Celkové výdavky v EUR na celé KC</t>
  </si>
  <si>
    <t>Výška NFP v EUR pre F</t>
  </si>
  <si>
    <t>Spolufinanco-         vanie v EUR (F)</t>
  </si>
  <si>
    <t>Zodpovedný riešiteľ (za TUKE)</t>
  </si>
  <si>
    <t>Akademický/Priemyselný partner</t>
  </si>
  <si>
    <t>Kompetenčné centrum znalostných technológií pre inovácie produkčných systémov v priemysle a službách (KC ZATIPS)</t>
  </si>
  <si>
    <t>prof. Ing. Stanislav Kmeť, PhD.</t>
  </si>
  <si>
    <t>09/2011-12/2014</t>
  </si>
  <si>
    <t>Žilinská univerzita v ZA, Letisková spoločnosť Žilina, a.s., YMS, a.s.</t>
  </si>
  <si>
    <t>Kompetenčné centrum pre priemyselný výskum a vývoj v oblasti ľahkých kovov a kompozitov</t>
  </si>
  <si>
    <t>07/2011-10/2014</t>
  </si>
  <si>
    <t>Žilinská univerzita v Žiline, Technická univerzita v Košiciach, Sapa Profily, a. s., Fagor Ederlan Slovensko, a. s., THERMO/SOLAR Žiar s. r. o., ESOX, spol. s. r.o.,                          SPINEA, s. r. o.,  MATADOR Automotive Vráble, a. s.,       SLCP Consulting, s. r. o., TUVATECH, s.r.o.</t>
  </si>
  <si>
    <t>Žilinská univerzita v ZA, Prešovská univerzita v PO,                   ZTS VVÚ KE, a.s.,                                      T-Systems Slovakia s.r.o.,                          ELCOM s.r.o.,                                   ANTIK Telecom s.r.o.,                      CEIT SK, s.r.o.,                           ITKON, spol. s r.o.,                              IPM SOLUTIONS, s.r.o.</t>
  </si>
  <si>
    <t>doc. Ing. Ján Labun, PhD</t>
  </si>
  <si>
    <t>Výzva 2.2/07 Podpora výskumno-vývojových centier pre operačný program Výskum a vývoj, Schéma na podporu výskumu a vývoja (schéma štátnej pomoci), OPVaV-2011/2.2/07-SORO</t>
  </si>
  <si>
    <t>Fakulta</t>
  </si>
  <si>
    <t>ITMS kód projektu</t>
  </si>
  <si>
    <t>Celkové výdavky v EUR na projekt</t>
  </si>
  <si>
    <t>Suma v EUR (na projekt za fakultu)</t>
  </si>
  <si>
    <t>Technologicky, logisticky a environmentálne pokročilý proces karbonizácie antracitu vo VUM, a.s. Žiar nad Hronom</t>
  </si>
  <si>
    <t>04/2012-09/2014</t>
  </si>
  <si>
    <t>VUM, a.s.</t>
  </si>
  <si>
    <t>Zlepšenie efektívnosti využitia obnoviteľných zdrojov energie</t>
  </si>
  <si>
    <t>Dr.h.c. prof. Ing Miroslav Badida, PhD.</t>
  </si>
  <si>
    <t>WORLD EXCO s.r.o.</t>
  </si>
  <si>
    <t>Výskum tréningových metód pilotov s využitím leteckých simulátorov</t>
  </si>
  <si>
    <t>doc.RNDr. František Olejník, CSc.</t>
  </si>
  <si>
    <t>Vzdelávacie a poradenské centrum, a.s.</t>
  </si>
  <si>
    <t>Aplikovaný výskum systémov inteligentnej manipulácie priemyselných robotov s neorientovanými 3D objektmi</t>
  </si>
  <si>
    <t>prof. Ing. Mikuláš Hajduk, PhD.</t>
  </si>
  <si>
    <t>09/2012-02/2015</t>
  </si>
  <si>
    <t>MIA Engineering, s.r.o., Dubnica nad Váhom</t>
  </si>
  <si>
    <t>Podpora a rozšírenie Centra výskumu v doprave " CVD-PLUS"</t>
  </si>
  <si>
    <t>doc. Ing. Michal Balog, CSc.</t>
  </si>
  <si>
    <t>01/2013 -02/2015</t>
  </si>
  <si>
    <t>VUD a.s. Žilina</t>
  </si>
  <si>
    <t>03/2012-08/2014</t>
  </si>
  <si>
    <t>Spolufinanco-         vanie v EUR (fakulta)</t>
  </si>
  <si>
    <t>*</t>
  </si>
  <si>
    <t>Zlepšenie podmienok a zvýšenie kvality vzdelávania na TUKE prostredníctvom obnovy a rozširovania objektov a modernizáciou IKT</t>
  </si>
  <si>
    <t>Výzva OPVaV-2011/5.1/04-SORO</t>
  </si>
  <si>
    <t>Ing. Marcel Behún, PhD.</t>
  </si>
  <si>
    <t>11/2012-04/2015</t>
  </si>
  <si>
    <t>Výzva OPVaV-2009/5.1/03-SORO</t>
  </si>
  <si>
    <t xml:space="preserve">Balík prvkov pre skvalitnenie a inováciu vzdelávania na TUKE </t>
  </si>
  <si>
    <t>Výzva OPV-2011/1.2/03-SORO</t>
  </si>
  <si>
    <t>01/2013 - 09/2015</t>
  </si>
  <si>
    <t>ukončený</t>
  </si>
  <si>
    <t>Výzva OPV-2012/1.2/04-SORO</t>
  </si>
  <si>
    <t>09/2013 - 07/2015</t>
  </si>
  <si>
    <t>Výzva OPV-2012/1.2/05-SORO</t>
  </si>
  <si>
    <t>Balík doplnkov pre ďalšiu reformu vzdelávania na TUKE</t>
  </si>
  <si>
    <t>06/2013 - 06/2015</t>
  </si>
  <si>
    <t>Univerzitný vedecký park TECHNICOM pre inovačné aplikácie s podporou znalostných technológií</t>
  </si>
  <si>
    <t>Výška NFP v EUR pre R/F</t>
  </si>
  <si>
    <t>Spolufinanco-         vanie v EUR (R/F)</t>
  </si>
  <si>
    <t>Celkové výdavky v EUR na celé UVP/VC</t>
  </si>
  <si>
    <t>Medicínsky univerzitný vedecký park v Košiciach (MediPark)</t>
  </si>
  <si>
    <t>Dr.h.c. prof. Ing. Jozef Živčák, PhD.</t>
  </si>
  <si>
    <t>07/2013 - 06/2015</t>
  </si>
  <si>
    <t>UPJŠ (žiadateľ)/TUKE (Partner)</t>
  </si>
  <si>
    <t xml:space="preserve">Výskumné centrum progresívnych materiálov a technológií pre súčasné a budúce aplikácie „PROMATECH“ </t>
  </si>
  <si>
    <t>doc. Dr. Ing. Peter Horňak</t>
  </si>
  <si>
    <t>09/2013 - 06/2015</t>
  </si>
  <si>
    <t>Slovenská akadémia vied, Ústav materiálového výskumu SAV, Ústav experimentálnej fyziky SAV, Ústav geotechniky SAV, Ústav materiálov a mechaniky strojov SAV, Univerzita Pavla Jozefa Šafárika v Košiciach</t>
  </si>
  <si>
    <t>Univerzita Pavla Jozefa Šafárika v Košiciach,                                                                    Prešovská univerzita v PO</t>
  </si>
  <si>
    <t>NOVÉ</t>
  </si>
  <si>
    <t>Zlepšenie podmienok vzdelávacieho procesu na TUKE rozšírením objektov a modernizáciou infraštruktúry</t>
  </si>
  <si>
    <t>Ing. Stanislav Fedor</t>
  </si>
  <si>
    <t>Balík zlepšení kvality TUKE prostredníctvom sietí</t>
  </si>
  <si>
    <t>Výzva OPVaV-2011/5.1/05-SORO</t>
  </si>
  <si>
    <t>02/2014-09/2015</t>
  </si>
  <si>
    <r>
      <rPr>
        <b/>
        <sz val="12"/>
        <color indexed="8"/>
        <rFont val="Calibri"/>
        <family val="2"/>
        <charset val="238"/>
      </rPr>
      <t>PREDSLOV K PROJEKTOM ŠF na TUKE november 2014</t>
    </r>
    <r>
      <rPr>
        <sz val="12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Rozvoj vzdelávania, výskumu a vývoja na našej univerzite bol aj v roku 2014 bol významne podporený zo zdrojov štrukturálnych fondov dotovaných Európskou komisiou. Do dnešného dňa sa na univerzite realizovalo 56 projektov podporených v celkovej výške sumou</t>
    </r>
    <r>
      <rPr>
        <sz val="12"/>
        <rFont val="Calibri"/>
        <family val="2"/>
        <charset val="238"/>
      </rPr>
      <t xml:space="preserve"> 196,5 mil. EUR. </t>
    </r>
    <r>
      <rPr>
        <sz val="12"/>
        <color indexed="8"/>
        <rFont val="Calibri"/>
        <family val="2"/>
        <charset val="238"/>
      </rPr>
      <t xml:space="preserve">Výška nenávratného finančného príspevku presahuje sumu </t>
    </r>
    <r>
      <rPr>
        <sz val="12"/>
        <rFont val="Calibri"/>
        <family val="2"/>
        <charset val="238"/>
      </rPr>
      <t>112,7 mil. EUR.</t>
    </r>
    <r>
      <rPr>
        <sz val="12"/>
        <color indexed="8"/>
        <rFont val="Calibri"/>
        <family val="2"/>
        <charset val="238"/>
      </rPr>
      <t xml:space="preserve"> Technická univerzita v Košiciach sa na spolufinancovaní týchto projektov podieľa sumou </t>
    </r>
    <r>
      <rPr>
        <sz val="12"/>
        <rFont val="Calibri"/>
        <family val="2"/>
        <charset val="238"/>
      </rPr>
      <t>6 mil. EUR</t>
    </r>
    <r>
      <rPr>
        <sz val="12"/>
        <color indexed="8"/>
        <rFont val="Calibri"/>
        <family val="2"/>
        <charset val="238"/>
      </rPr>
      <t xml:space="preserve"> čo tvorí 5% spoluúčasť na finančnom príspevku.
</t>
    </r>
  </si>
  <si>
    <t>Výzva 2.2/08 VYBUDOVANIE UNIVERZITNÝCH VEDECKÝCH PARKOV A VÝSKUMNÝCH CENTIER pre operačný program Výskum a vývoj a Schému na podporu výskumu a vývoja (schéma štátnej pomoci), OPVaV-2012/2.2/08-RO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</si>
</sst>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41B]"/>
    <numFmt numFmtId="165" formatCode="_-* #,##0.00\ [$€-41B]_-;\-* #,##0.00\ [$€-41B]_-;_-* &quot;-&quot;??\ [$€-41B]_-;_-@_-"/>
    <numFmt numFmtId="166" formatCode="d/m/yyyy;@"/>
    <numFmt numFmtId="167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8">
    <xf numFmtId="0" fontId="0" fillId="0" borderId="0" xfId="0"/>
    <xf numFmtId="4" fontId="0" fillId="0" borderId="0" xfId="0" applyNumberFormat="1"/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2" xfId="0" applyNumberFormat="1" applyFont="1" applyBorder="1"/>
    <xf numFmtId="164" fontId="10" fillId="0" borderId="3" xfId="0" applyNumberFormat="1" applyFont="1" applyBorder="1"/>
    <xf numFmtId="164" fontId="10" fillId="0" borderId="0" xfId="0" applyNumberFormat="1" applyFont="1" applyBorder="1"/>
    <xf numFmtId="0" fontId="2" fillId="3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/>
    <xf numFmtId="0" fontId="10" fillId="3" borderId="0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13" fillId="0" borderId="2" xfId="0" applyNumberFormat="1" applyFont="1" applyBorder="1"/>
    <xf numFmtId="166" fontId="0" fillId="0" borderId="0" xfId="0" applyNumberFormat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/>
    <xf numFmtId="0" fontId="13" fillId="0" borderId="0" xfId="0" applyFont="1"/>
    <xf numFmtId="164" fontId="13" fillId="0" borderId="0" xfId="0" applyNumberFormat="1" applyFont="1" applyBorder="1"/>
    <xf numFmtId="9" fontId="13" fillId="0" borderId="5" xfId="0" applyNumberFormat="1" applyFont="1" applyBorder="1"/>
    <xf numFmtId="9" fontId="13" fillId="0" borderId="2" xfId="0" applyNumberFormat="1" applyFont="1" applyBorder="1"/>
    <xf numFmtId="9" fontId="13" fillId="0" borderId="3" xfId="0" applyNumberFormat="1" applyFont="1" applyBorder="1"/>
    <xf numFmtId="164" fontId="14" fillId="3" borderId="6" xfId="0" applyNumberFormat="1" applyFont="1" applyFill="1" applyBorder="1"/>
    <xf numFmtId="164" fontId="14" fillId="3" borderId="7" xfId="0" applyNumberFormat="1" applyFont="1" applyFill="1" applyBorder="1"/>
    <xf numFmtId="0" fontId="14" fillId="3" borderId="0" xfId="0" applyFont="1" applyFill="1"/>
    <xf numFmtId="0" fontId="15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3" borderId="2" xfId="0" applyFont="1" applyFill="1" applyBorder="1" applyAlignment="1">
      <alignment wrapText="1"/>
    </xf>
    <xf numFmtId="0" fontId="14" fillId="3" borderId="11" xfId="0" applyFont="1" applyFill="1" applyBorder="1" applyAlignment="1">
      <alignment horizontal="center" wrapText="1"/>
    </xf>
    <xf numFmtId="164" fontId="14" fillId="3" borderId="12" xfId="0" applyNumberFormat="1" applyFont="1" applyFill="1" applyBorder="1"/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164" fontId="14" fillId="3" borderId="14" xfId="0" applyNumberFormat="1" applyFont="1" applyFill="1" applyBorder="1"/>
    <xf numFmtId="0" fontId="14" fillId="3" borderId="14" xfId="0" applyFont="1" applyFill="1" applyBorder="1" applyAlignment="1">
      <alignment horizontal="center"/>
    </xf>
    <xf numFmtId="17" fontId="14" fillId="3" borderId="12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wrapText="1"/>
    </xf>
    <xf numFmtId="164" fontId="14" fillId="3" borderId="6" xfId="0" applyNumberFormat="1" applyFont="1" applyFill="1" applyBorder="1" applyAlignment="1">
      <alignment wrapText="1"/>
    </xf>
    <xf numFmtId="164" fontId="14" fillId="3" borderId="12" xfId="0" applyNumberFormat="1" applyFont="1" applyFill="1" applyBorder="1" applyAlignment="1">
      <alignment wrapText="1"/>
    </xf>
    <xf numFmtId="0" fontId="14" fillId="3" borderId="16" xfId="0" applyFont="1" applyFill="1" applyBorder="1" applyAlignment="1">
      <alignment wrapText="1"/>
    </xf>
    <xf numFmtId="0" fontId="14" fillId="3" borderId="1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wrapText="1"/>
    </xf>
    <xf numFmtId="164" fontId="14" fillId="3" borderId="14" xfId="0" applyNumberFormat="1" applyFont="1" applyFill="1" applyBorder="1" applyAlignment="1">
      <alignment wrapText="1"/>
    </xf>
    <xf numFmtId="0" fontId="14" fillId="3" borderId="18" xfId="0" applyFont="1" applyFill="1" applyBorder="1" applyAlignment="1">
      <alignment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wrapText="1"/>
    </xf>
    <xf numFmtId="164" fontId="14" fillId="3" borderId="19" xfId="0" applyNumberFormat="1" applyFont="1" applyFill="1" applyBorder="1"/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4" fillId="3" borderId="13" xfId="0" applyFont="1" applyFill="1" applyBorder="1"/>
    <xf numFmtId="0" fontId="14" fillId="3" borderId="5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/>
    <xf numFmtId="164" fontId="14" fillId="3" borderId="5" xfId="0" applyNumberFormat="1" applyFont="1" applyFill="1" applyBorder="1"/>
    <xf numFmtId="164" fontId="14" fillId="3" borderId="2" xfId="0" applyNumberFormat="1" applyFont="1" applyFill="1" applyBorder="1"/>
    <xf numFmtId="0" fontId="14" fillId="3" borderId="21" xfId="0" applyFont="1" applyFill="1" applyBorder="1"/>
    <xf numFmtId="0" fontId="14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2" xfId="0" applyFont="1" applyFill="1" applyBorder="1" applyAlignment="1">
      <alignment wrapText="1"/>
    </xf>
    <xf numFmtId="0" fontId="14" fillId="3" borderId="16" xfId="0" applyFont="1" applyFill="1" applyBorder="1" applyAlignment="1"/>
    <xf numFmtId="0" fontId="15" fillId="3" borderId="2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wrapText="1"/>
    </xf>
    <xf numFmtId="0" fontId="14" fillId="3" borderId="25" xfId="0" applyFont="1" applyFill="1" applyBorder="1" applyAlignment="1"/>
    <xf numFmtId="0" fontId="14" fillId="3" borderId="24" xfId="0" applyFont="1" applyFill="1" applyBorder="1" applyAlignment="1">
      <alignment wrapText="1"/>
    </xf>
    <xf numFmtId="0" fontId="14" fillId="3" borderId="24" xfId="0" applyFont="1" applyFill="1" applyBorder="1" applyAlignment="1">
      <alignment horizontal="center" wrapText="1"/>
    </xf>
    <xf numFmtId="164" fontId="14" fillId="3" borderId="24" xfId="0" applyNumberFormat="1" applyFont="1" applyFill="1" applyBorder="1" applyAlignment="1">
      <alignment wrapText="1"/>
    </xf>
    <xf numFmtId="0" fontId="14" fillId="3" borderId="26" xfId="0" applyFont="1" applyFill="1" applyBorder="1" applyAlignment="1"/>
    <xf numFmtId="164" fontId="14" fillId="3" borderId="24" xfId="0" applyNumberFormat="1" applyFont="1" applyFill="1" applyBorder="1" applyAlignment="1">
      <alignment horizontal="right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164" fontId="14" fillId="3" borderId="2" xfId="0" applyNumberFormat="1" applyFont="1" applyFill="1" applyBorder="1" applyAlignment="1">
      <alignment wrapText="1"/>
    </xf>
    <xf numFmtId="0" fontId="14" fillId="3" borderId="3" xfId="0" applyFont="1" applyFill="1" applyBorder="1" applyAlignment="1"/>
    <xf numFmtId="0" fontId="14" fillId="3" borderId="27" xfId="0" applyFont="1" applyFill="1" applyBorder="1" applyAlignment="1">
      <alignment wrapText="1"/>
    </xf>
    <xf numFmtId="0" fontId="14" fillId="3" borderId="27" xfId="0" applyFont="1" applyFill="1" applyBorder="1" applyAlignment="1">
      <alignment horizontal="center" wrapText="1"/>
    </xf>
    <xf numFmtId="164" fontId="14" fillId="3" borderId="27" xfId="0" applyNumberFormat="1" applyFont="1" applyFill="1" applyBorder="1" applyAlignment="1">
      <alignment wrapText="1"/>
    </xf>
    <xf numFmtId="0" fontId="14" fillId="3" borderId="28" xfId="0" applyFont="1" applyFill="1" applyBorder="1" applyAlignment="1"/>
    <xf numFmtId="17" fontId="14" fillId="3" borderId="27" xfId="0" applyNumberFormat="1" applyFont="1" applyFill="1" applyBorder="1" applyAlignment="1">
      <alignment horizontal="left" wrapText="1"/>
    </xf>
    <xf numFmtId="0" fontId="15" fillId="3" borderId="14" xfId="0" applyFont="1" applyFill="1" applyBorder="1" applyAlignment="1">
      <alignment horizontal="center" vertical="center"/>
    </xf>
    <xf numFmtId="165" fontId="14" fillId="3" borderId="14" xfId="0" applyNumberFormat="1" applyFont="1" applyFill="1" applyBorder="1" applyAlignment="1">
      <alignment horizontal="right" wrapText="1"/>
    </xf>
    <xf numFmtId="0" fontId="14" fillId="3" borderId="14" xfId="0" applyFont="1" applyFill="1" applyBorder="1" applyAlignment="1">
      <alignment horizontal="left" wrapText="1"/>
    </xf>
    <xf numFmtId="0" fontId="15" fillId="3" borderId="2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wrapText="1"/>
    </xf>
    <xf numFmtId="0" fontId="15" fillId="3" borderId="29" xfId="0" applyFont="1" applyFill="1" applyBorder="1" applyAlignment="1">
      <alignment horizontal="center"/>
    </xf>
    <xf numFmtId="0" fontId="14" fillId="3" borderId="2" xfId="0" applyFont="1" applyFill="1" applyBorder="1" applyAlignment="1">
      <alignment vertical="center"/>
    </xf>
    <xf numFmtId="0" fontId="14" fillId="3" borderId="21" xfId="0" applyFont="1" applyFill="1" applyBorder="1" applyAlignment="1">
      <alignment wrapText="1"/>
    </xf>
    <xf numFmtId="164" fontId="14" fillId="3" borderId="21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left" wrapText="1"/>
    </xf>
    <xf numFmtId="0" fontId="14" fillId="3" borderId="2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14" fillId="3" borderId="4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6" fontId="14" fillId="3" borderId="1" xfId="0" applyNumberFormat="1" applyFont="1" applyFill="1" applyBorder="1" applyAlignment="1">
      <alignment wrapText="1"/>
    </xf>
    <xf numFmtId="0" fontId="15" fillId="3" borderId="15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wrapText="1"/>
    </xf>
    <xf numFmtId="0" fontId="14" fillId="3" borderId="31" xfId="0" applyFont="1" applyFill="1" applyBorder="1" applyAlignment="1">
      <alignment wrapText="1"/>
    </xf>
    <xf numFmtId="0" fontId="14" fillId="3" borderId="27" xfId="0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right"/>
    </xf>
    <xf numFmtId="164" fontId="14" fillId="3" borderId="32" xfId="0" applyNumberFormat="1" applyFont="1" applyFill="1" applyBorder="1" applyAlignment="1">
      <alignment horizontal="right"/>
    </xf>
    <xf numFmtId="16" fontId="14" fillId="3" borderId="27" xfId="0" applyNumberFormat="1" applyFont="1" applyFill="1" applyBorder="1" applyAlignment="1">
      <alignment wrapText="1"/>
    </xf>
    <xf numFmtId="0" fontId="14" fillId="3" borderId="31" xfId="0" applyFont="1" applyFill="1" applyBorder="1" applyAlignment="1">
      <alignment horizontal="center" wrapText="1"/>
    </xf>
    <xf numFmtId="0" fontId="14" fillId="3" borderId="33" xfId="0" applyFont="1" applyFill="1" applyBorder="1" applyAlignment="1">
      <alignment wrapText="1"/>
    </xf>
    <xf numFmtId="0" fontId="14" fillId="3" borderId="34" xfId="0" applyFont="1" applyFill="1" applyBorder="1" applyAlignment="1">
      <alignment horizontal="center"/>
    </xf>
    <xf numFmtId="164" fontId="14" fillId="3" borderId="33" xfId="0" applyNumberFormat="1" applyFont="1" applyFill="1" applyBorder="1" applyAlignment="1">
      <alignment horizontal="right"/>
    </xf>
    <xf numFmtId="164" fontId="14" fillId="3" borderId="34" xfId="0" applyNumberFormat="1" applyFont="1" applyFill="1" applyBorder="1" applyAlignment="1">
      <alignment horizontal="right"/>
    </xf>
    <xf numFmtId="16" fontId="14" fillId="3" borderId="34" xfId="0" applyNumberFormat="1" applyFont="1" applyFill="1" applyBorder="1" applyAlignment="1">
      <alignment wrapText="1"/>
    </xf>
    <xf numFmtId="0" fontId="14" fillId="3" borderId="33" xfId="0" applyFont="1" applyFill="1" applyBorder="1" applyAlignment="1">
      <alignment horizontal="center" wrapText="1"/>
    </xf>
    <xf numFmtId="0" fontId="14" fillId="3" borderId="34" xfId="0" applyFont="1" applyFill="1" applyBorder="1" applyAlignment="1">
      <alignment wrapText="1"/>
    </xf>
    <xf numFmtId="0" fontId="14" fillId="3" borderId="35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left" vertical="center"/>
    </xf>
    <xf numFmtId="16" fontId="14" fillId="3" borderId="2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164" fontId="14" fillId="3" borderId="4" xfId="0" applyNumberFormat="1" applyFont="1" applyFill="1" applyBorder="1" applyAlignment="1">
      <alignment horizontal="right" wrapText="1"/>
    </xf>
    <xf numFmtId="164" fontId="14" fillId="3" borderId="1" xfId="0" applyNumberFormat="1" applyFont="1" applyFill="1" applyBorder="1" applyAlignment="1">
      <alignment horizontal="right" wrapText="1"/>
    </xf>
    <xf numFmtId="164" fontId="14" fillId="3" borderId="1" xfId="0" applyNumberFormat="1" applyFont="1" applyFill="1" applyBorder="1" applyAlignment="1">
      <alignment horizontal="left" wrapText="1"/>
    </xf>
    <xf numFmtId="164" fontId="14" fillId="3" borderId="21" xfId="0" applyNumberFormat="1" applyFont="1" applyFill="1" applyBorder="1" applyAlignment="1">
      <alignment horizontal="right"/>
    </xf>
    <xf numFmtId="164" fontId="14" fillId="3" borderId="2" xfId="0" applyNumberFormat="1" applyFont="1" applyFill="1" applyBorder="1" applyAlignment="1">
      <alignment horizontal="right"/>
    </xf>
    <xf numFmtId="0" fontId="16" fillId="3" borderId="15" xfId="0" applyFont="1" applyFill="1" applyBorder="1" applyAlignment="1">
      <alignment horizontal="center" wrapText="1"/>
    </xf>
    <xf numFmtId="0" fontId="16" fillId="3" borderId="35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164" fontId="0" fillId="0" borderId="0" xfId="0" applyNumberFormat="1"/>
    <xf numFmtId="9" fontId="0" fillId="0" borderId="0" xfId="0" applyNumberFormat="1"/>
    <xf numFmtId="0" fontId="9" fillId="0" borderId="0" xfId="0" applyFont="1"/>
    <xf numFmtId="0" fontId="13" fillId="0" borderId="12" xfId="0" applyFont="1" applyBorder="1"/>
    <xf numFmtId="0" fontId="13" fillId="0" borderId="34" xfId="0" applyFont="1" applyBorder="1"/>
    <xf numFmtId="0" fontId="13" fillId="0" borderId="14" xfId="0" applyFont="1" applyBorder="1"/>
    <xf numFmtId="0" fontId="0" fillId="0" borderId="14" xfId="0" applyBorder="1"/>
    <xf numFmtId="164" fontId="13" fillId="0" borderId="16" xfId="0" applyNumberFormat="1" applyFont="1" applyBorder="1"/>
    <xf numFmtId="9" fontId="13" fillId="0" borderId="25" xfId="0" applyNumberFormat="1" applyFont="1" applyBorder="1"/>
    <xf numFmtId="164" fontId="13" fillId="0" borderId="12" xfId="0" applyNumberFormat="1" applyFont="1" applyBorder="1"/>
    <xf numFmtId="9" fontId="13" fillId="0" borderId="14" xfId="0" applyNumberFormat="1" applyFont="1" applyBorder="1"/>
    <xf numFmtId="0" fontId="13" fillId="0" borderId="27" xfId="0" applyFont="1" applyBorder="1"/>
    <xf numFmtId="164" fontId="13" fillId="0" borderId="27" xfId="0" applyNumberFormat="1" applyFont="1" applyBorder="1"/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vertical="center"/>
    </xf>
    <xf numFmtId="0" fontId="14" fillId="3" borderId="8" xfId="0" applyFont="1" applyFill="1" applyBorder="1" applyAlignment="1">
      <alignment wrapText="1"/>
    </xf>
    <xf numFmtId="164" fontId="14" fillId="3" borderId="8" xfId="0" applyNumberFormat="1" applyFont="1" applyFill="1" applyBorder="1" applyAlignment="1">
      <alignment horizontal="right" wrapText="1"/>
    </xf>
    <xf numFmtId="164" fontId="14" fillId="3" borderId="15" xfId="0" applyNumberFormat="1" applyFont="1" applyFill="1" applyBorder="1" applyAlignment="1">
      <alignment horizontal="right" wrapText="1"/>
    </xf>
    <xf numFmtId="164" fontId="14" fillId="3" borderId="15" xfId="0" applyNumberFormat="1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wrapText="1"/>
    </xf>
    <xf numFmtId="0" fontId="15" fillId="3" borderId="5" xfId="0" applyFont="1" applyFill="1" applyBorder="1" applyAlignment="1">
      <alignment horizontal="center"/>
    </xf>
    <xf numFmtId="0" fontId="0" fillId="0" borderId="21" xfId="0" applyFont="1" applyBorder="1"/>
    <xf numFmtId="0" fontId="14" fillId="0" borderId="2" xfId="0" applyFont="1" applyFill="1" applyBorder="1" applyAlignment="1">
      <alignment horizontal="center" wrapText="1"/>
    </xf>
    <xf numFmtId="0" fontId="14" fillId="3" borderId="2" xfId="0" applyFont="1" applyFill="1" applyBorder="1"/>
    <xf numFmtId="0" fontId="14" fillId="0" borderId="4" xfId="0" applyFont="1" applyFill="1" applyBorder="1" applyAlignment="1">
      <alignment wrapText="1"/>
    </xf>
    <xf numFmtId="164" fontId="14" fillId="0" borderId="4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4" fontId="0" fillId="0" borderId="0" xfId="0" applyNumberFormat="1" applyFont="1"/>
    <xf numFmtId="9" fontId="9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/>
    <xf numFmtId="9" fontId="10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6" fillId="2" borderId="0" xfId="0" applyFont="1" applyFill="1"/>
    <xf numFmtId="0" fontId="3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2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right" wrapText="1"/>
    </xf>
    <xf numFmtId="164" fontId="6" fillId="0" borderId="21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6" fillId="2" borderId="2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/>
    </xf>
    <xf numFmtId="0" fontId="6" fillId="0" borderId="21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right" wrapText="1"/>
    </xf>
    <xf numFmtId="164" fontId="6" fillId="0" borderId="21" xfId="1" applyNumberFormat="1" applyFont="1" applyFill="1" applyBorder="1" applyAlignment="1">
      <alignment horizontal="right" wrapText="1"/>
    </xf>
    <xf numFmtId="0" fontId="6" fillId="0" borderId="2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wrapText="1"/>
    </xf>
    <xf numFmtId="164" fontId="6" fillId="0" borderId="3" xfId="1" applyNumberFormat="1" applyFont="1" applyFill="1" applyBorder="1" applyAlignment="1">
      <alignment horizontal="left" vertical="center" wrapText="1"/>
    </xf>
    <xf numFmtId="0" fontId="1" fillId="0" borderId="3" xfId="1" applyBorder="1" applyAlignment="1">
      <alignment wrapText="1"/>
    </xf>
    <xf numFmtId="0" fontId="0" fillId="0" borderId="3" xfId="0" applyBorder="1"/>
    <xf numFmtId="0" fontId="14" fillId="3" borderId="0" xfId="0" applyFont="1" applyFill="1" applyBorder="1" applyAlignment="1">
      <alignment wrapText="1"/>
    </xf>
    <xf numFmtId="0" fontId="14" fillId="3" borderId="32" xfId="0" applyFont="1" applyFill="1" applyBorder="1" applyAlignment="1">
      <alignment vertical="center"/>
    </xf>
    <xf numFmtId="0" fontId="14" fillId="3" borderId="32" xfId="0" applyFont="1" applyFill="1" applyBorder="1" applyAlignment="1">
      <alignment horizontal="center" wrapText="1"/>
    </xf>
    <xf numFmtId="164" fontId="14" fillId="3" borderId="0" xfId="0" applyNumberFormat="1" applyFont="1" applyFill="1" applyBorder="1" applyAlignment="1">
      <alignment horizontal="right" wrapText="1"/>
    </xf>
    <xf numFmtId="164" fontId="14" fillId="3" borderId="32" xfId="0" applyNumberFormat="1" applyFont="1" applyFill="1" applyBorder="1" applyAlignment="1">
      <alignment horizontal="right" wrapText="1"/>
    </xf>
    <xf numFmtId="164" fontId="14" fillId="3" borderId="32" xfId="0" applyNumberFormat="1" applyFont="1" applyFill="1" applyBorder="1" applyAlignment="1">
      <alignment horizontal="left" wrapText="1"/>
    </xf>
    <xf numFmtId="0" fontId="14" fillId="3" borderId="32" xfId="0" applyFont="1" applyFill="1" applyBorder="1" applyAlignment="1">
      <alignment wrapText="1"/>
    </xf>
    <xf numFmtId="0" fontId="8" fillId="0" borderId="0" xfId="2"/>
    <xf numFmtId="0" fontId="6" fillId="2" borderId="0" xfId="2" applyFont="1" applyFill="1"/>
    <xf numFmtId="0" fontId="3" fillId="2" borderId="15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vertical="center"/>
    </xf>
    <xf numFmtId="0" fontId="6" fillId="2" borderId="21" xfId="2" applyFont="1" applyFill="1" applyBorder="1" applyAlignment="1">
      <alignment wrapText="1"/>
    </xf>
    <xf numFmtId="0" fontId="6" fillId="2" borderId="2" xfId="2" applyFont="1" applyFill="1" applyBorder="1" applyAlignment="1">
      <alignment horizontal="center" wrapText="1"/>
    </xf>
    <xf numFmtId="164" fontId="6" fillId="2" borderId="21" xfId="2" applyNumberFormat="1" applyFont="1" applyFill="1" applyBorder="1" applyAlignment="1">
      <alignment horizontal="right" wrapText="1"/>
    </xf>
    <xf numFmtId="164" fontId="6" fillId="2" borderId="2" xfId="2" applyNumberFormat="1" applyFont="1" applyFill="1" applyBorder="1" applyAlignment="1">
      <alignment horizontal="right" wrapText="1"/>
    </xf>
    <xf numFmtId="164" fontId="6" fillId="2" borderId="2" xfId="2" applyNumberFormat="1" applyFont="1" applyFill="1" applyBorder="1" applyAlignment="1">
      <alignment horizontal="left" wrapText="1"/>
    </xf>
    <xf numFmtId="0" fontId="6" fillId="2" borderId="21" xfId="2" applyFont="1" applyFill="1" applyBorder="1" applyAlignment="1">
      <alignment horizontal="center" wrapText="1"/>
    </xf>
    <xf numFmtId="164" fontId="2" fillId="0" borderId="5" xfId="2" applyNumberFormat="1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0" fontId="2" fillId="0" borderId="0" xfId="2" applyFont="1" applyFill="1" applyAlignment="1">
      <alignment wrapText="1"/>
    </xf>
    <xf numFmtId="0" fontId="0" fillId="0" borderId="0" xfId="0" applyFill="1"/>
    <xf numFmtId="0" fontId="2" fillId="0" borderId="0" xfId="2" applyFont="1" applyFill="1"/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/>
    <xf numFmtId="164" fontId="9" fillId="0" borderId="0" xfId="0" applyNumberFormat="1" applyFont="1"/>
    <xf numFmtId="0" fontId="10" fillId="3" borderId="0" xfId="0" applyFont="1" applyFill="1" applyBorder="1" applyAlignment="1">
      <alignment horizontal="left" vertical="center" wrapText="1"/>
    </xf>
    <xf numFmtId="4" fontId="9" fillId="0" borderId="0" xfId="0" applyNumberFormat="1" applyFont="1"/>
    <xf numFmtId="164" fontId="2" fillId="0" borderId="0" xfId="2" applyNumberFormat="1" applyFont="1" applyBorder="1"/>
    <xf numFmtId="0" fontId="22" fillId="0" borderId="0" xfId="0" applyFont="1"/>
    <xf numFmtId="0" fontId="6" fillId="0" borderId="2" xfId="2" applyFont="1" applyFill="1" applyBorder="1" applyAlignment="1">
      <alignment horizontal="center" wrapText="1"/>
    </xf>
    <xf numFmtId="0" fontId="6" fillId="2" borderId="21" xfId="2" applyFont="1" applyFill="1" applyBorder="1" applyAlignment="1">
      <alignment wrapText="1"/>
    </xf>
    <xf numFmtId="0" fontId="6" fillId="2" borderId="2" xfId="2" applyFont="1" applyFill="1" applyBorder="1" applyAlignment="1">
      <alignment horizontal="center" wrapText="1"/>
    </xf>
    <xf numFmtId="164" fontId="6" fillId="2" borderId="21" xfId="2" applyNumberFormat="1" applyFont="1" applyFill="1" applyBorder="1" applyAlignment="1">
      <alignment horizontal="right" wrapText="1"/>
    </xf>
    <xf numFmtId="164" fontId="6" fillId="2" borderId="2" xfId="2" applyNumberFormat="1" applyFont="1" applyFill="1" applyBorder="1" applyAlignment="1">
      <alignment horizontal="right" wrapText="1"/>
    </xf>
    <xf numFmtId="164" fontId="6" fillId="2" borderId="2" xfId="2" applyNumberFormat="1" applyFont="1" applyFill="1" applyBorder="1" applyAlignment="1">
      <alignment horizontal="left" wrapText="1"/>
    </xf>
    <xf numFmtId="0" fontId="6" fillId="2" borderId="21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167" fontId="13" fillId="0" borderId="36" xfId="0" applyNumberFormat="1" applyFont="1" applyBorder="1"/>
    <xf numFmtId="167" fontId="13" fillId="0" borderId="34" xfId="0" applyNumberFormat="1" applyFont="1" applyBorder="1"/>
    <xf numFmtId="167" fontId="13" fillId="0" borderId="14" xfId="0" applyNumberFormat="1" applyFont="1" applyBorder="1"/>
    <xf numFmtId="0" fontId="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4" fillId="3" borderId="28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right" vertical="center"/>
    </xf>
    <xf numFmtId="164" fontId="14" fillId="3" borderId="4" xfId="0" applyNumberFormat="1" applyFont="1" applyFill="1" applyBorder="1" applyAlignment="1">
      <alignment horizontal="right" vertical="center"/>
    </xf>
    <xf numFmtId="164" fontId="14" fillId="3" borderId="15" xfId="0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10" fillId="3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wrapText="1"/>
    </xf>
    <xf numFmtId="0" fontId="20" fillId="3" borderId="5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3">
    <cellStyle name="Normálna" xfId="0" builtinId="0"/>
    <cellStyle name="Normálna 2" xfId="1"/>
    <cellStyle name="Normálna 3" xfId="2"/>
  </cellStyles>
  <dxfs count="9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90" zoomScaleNormal="90" workbookViewId="0">
      <selection activeCell="D31" sqref="D31"/>
    </sheetView>
  </sheetViews>
  <sheetFormatPr defaultRowHeight="15" x14ac:dyDescent="0.25"/>
  <sheetData>
    <row r="1" spans="1:13" ht="15" customHeight="1" x14ac:dyDescent="0.25">
      <c r="A1" s="286" t="s">
        <v>242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" customHeight="1" x14ac:dyDescent="0.2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5" customHeight="1" x14ac:dyDescent="0.2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15" customHeight="1" x14ac:dyDescent="0.25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5" customHeight="1" x14ac:dyDescent="0.25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ht="18" customHeight="1" x14ac:dyDescent="0.2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ht="10.5" hidden="1" customHeight="1" x14ac:dyDescent="0.2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ht="15" hidden="1" customHeight="1" x14ac:dyDescent="0.2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3" ht="3.75" hidden="1" customHeight="1" x14ac:dyDescent="0.2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spans="1:13" ht="15" hidden="1" customHeight="1" x14ac:dyDescent="0.2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15" hidden="1" customHeight="1" x14ac:dyDescent="0.2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3" ht="15" hidden="1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</row>
    <row r="14" spans="1:13" ht="7.5" hidden="1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15" hidden="1" customHeight="1" x14ac:dyDescent="0.2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</row>
    <row r="16" spans="1:13" ht="15" hidden="1" customHeight="1" x14ac:dyDescent="0.2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</row>
    <row r="17" spans="1:13" ht="15" hidden="1" customHeight="1" x14ac:dyDescent="0.25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</row>
    <row r="18" spans="1:13" ht="15" hidden="1" customHeight="1" x14ac:dyDescent="0.2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</row>
    <row r="19" spans="1:13" ht="15" hidden="1" customHeight="1" x14ac:dyDescent="0.2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76.5" hidden="1" customHeight="1" x14ac:dyDescent="0.2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</row>
  </sheetData>
  <mergeCells count="1">
    <mergeCell ref="A1:M2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>
      <selection activeCell="J22" sqref="J22"/>
    </sheetView>
  </sheetViews>
  <sheetFormatPr defaultRowHeight="15" x14ac:dyDescent="0.25"/>
  <cols>
    <col min="3" max="5" width="19.42578125" customWidth="1"/>
    <col min="7" max="7" width="27.28515625" customWidth="1"/>
    <col min="8" max="8" width="14.28515625" customWidth="1"/>
    <col min="9" max="9" width="15.5703125" customWidth="1"/>
    <col min="10" max="10" width="16" bestFit="1" customWidth="1"/>
    <col min="11" max="11" width="14.85546875" bestFit="1" customWidth="1"/>
  </cols>
  <sheetData>
    <row r="2" spans="3:11" x14ac:dyDescent="0.25">
      <c r="D2" s="29"/>
    </row>
    <row r="3" spans="3:11" ht="15.75" thickBot="1" x14ac:dyDescent="0.3"/>
    <row r="4" spans="3:11" ht="19.5" thickBot="1" x14ac:dyDescent="0.3">
      <c r="C4" s="319" t="s">
        <v>152</v>
      </c>
      <c r="D4" s="320"/>
      <c r="E4" s="321"/>
    </row>
    <row r="5" spans="3:11" ht="48" thickBot="1" x14ac:dyDescent="0.3">
      <c r="C5" s="153" t="s">
        <v>153</v>
      </c>
      <c r="D5" s="155" t="s">
        <v>154</v>
      </c>
      <c r="E5" s="154" t="s">
        <v>155</v>
      </c>
      <c r="G5" s="158"/>
      <c r="H5" s="158"/>
      <c r="I5" s="158"/>
      <c r="J5" s="158"/>
    </row>
    <row r="6" spans="3:11" ht="16.5" thickBot="1" x14ac:dyDescent="0.3">
      <c r="C6" s="28">
        <f>'Centrá excelentnosti'!E17+'2.2-01'!E17+'2.2-02-03-04'!E7+'2.2-02-03-04'!E14+'2.2-02-03-04'!E26+'2.2.-05'!E10+'2.2.-06'!E9+'2.2.-07'!E11+'2.2.-08'!E9+'Vzdelávania a 5.1-01-02-03-04'!E6+'Vzdelávania a 5.1-01-02-03-04'!E13+'Vzdelávania a 5.1-01-02-03-04'!E20+'Vzdelávania a 5.1-01-02-03-04'!E27+'Vzdelávania a 5.1-01-02-03-04'!E42</f>
        <v>196490831.44</v>
      </c>
      <c r="D6" s="28">
        <f>'Centrá excelentnosti'!F17+'2.2-01'!F17+'2.2-02-03-04'!F7+'2.2-02-03-04'!F14+'2.2-02-03-04'!F26+'2.2.-05'!F10+'2.2.-06'!F9+'2.2.-07'!F11+'2.2.-08'!F9+'Vzdelávania a 5.1-01-02-03-04'!F6+'Vzdelávania a 5.1-01-02-03-04'!F13+'Vzdelávania a 5.1-01-02-03-04'!F20+'Vzdelávania a 5.1-01-02-03-04'!F27+'Vzdelávania a 5.1-01-02-03-04'!F42</f>
        <v>112723268.245</v>
      </c>
      <c r="E6" s="28">
        <f>'Centrá excelentnosti'!G17+'2.2-01'!G17+'2.2-02-03-04'!G7+'2.2-02-03-04'!G14+'2.2-02-03-04'!G26+'2.2.-05'!G10+'2.2.-06'!G9+'2.2.-07'!G11+'2.2.-08'!G9+'Vzdelávania a 5.1-01-02-03-04'!G6+'Vzdelávania a 5.1-01-02-03-04'!G13+'Vzdelávania a 5.1-01-02-03-04'!G20+'Vzdelávania a 5.1-01-02-03-04'!G27+'Vzdelávania a 5.1-01-02-03-04'!G42</f>
        <v>6056365.0899999999</v>
      </c>
      <c r="G6" s="193"/>
      <c r="H6" s="193"/>
      <c r="I6" s="193"/>
      <c r="J6" s="269"/>
      <c r="K6" s="156"/>
    </row>
    <row r="7" spans="3:11" x14ac:dyDescent="0.25">
      <c r="G7" s="193"/>
      <c r="H7" s="158"/>
      <c r="I7" s="158"/>
      <c r="J7" s="158"/>
    </row>
    <row r="8" spans="3:11" x14ac:dyDescent="0.25">
      <c r="G8" s="193"/>
      <c r="H8" s="158"/>
      <c r="I8" s="158"/>
      <c r="J8" s="158"/>
    </row>
    <row r="9" spans="3:11" ht="15.75" thickBot="1" x14ac:dyDescent="0.3">
      <c r="G9" s="193"/>
      <c r="H9" s="158"/>
      <c r="I9" s="158"/>
      <c r="J9" s="158"/>
    </row>
    <row r="10" spans="3:11" s="32" customFormat="1" ht="16.5" thickBot="1" x14ac:dyDescent="0.3">
      <c r="C10" s="322" t="s">
        <v>160</v>
      </c>
      <c r="D10" s="323"/>
      <c r="E10" s="324"/>
      <c r="I10" s="8"/>
      <c r="J10" s="8"/>
      <c r="K10" s="8"/>
    </row>
    <row r="11" spans="3:11" s="32" customFormat="1" ht="16.5" thickBot="1" x14ac:dyDescent="0.3">
      <c r="C11" s="28">
        <f>'2.2-01'!E11+'2.2-02-03-04'!E5+'2.2.-06'!E7+'2.2.-08'!E6+'Vzdelávania a 5.1-01-02-03-04'!E5+'Vzdelávania a 5.1-01-02-03-04'!E12+'Vzdelávania a 5.1-01-02-03-04'!E19+'Vzdelávania a 5.1-01-02-03-04'!E26+'Vzdelávania a 5.1-01-02-03-04'!E42</f>
        <v>81551235.700000003</v>
      </c>
      <c r="D11" s="28">
        <f>'2.2-01'!F11+'2.2-02-03-04'!F5+'2.2.-06'!F7+'2.2.-08'!F6+'Vzdelávania a 5.1-01-02-03-04'!F5+'Vzdelávania a 5.1-01-02-03-04'!F12+'Vzdelávania a 5.1-01-02-03-04'!F19+'Vzdelávania a 5.1-01-02-03-04'!F26+'Vzdelávania a 5.1-01-02-03-04'!F42</f>
        <v>72349385.74000001</v>
      </c>
      <c r="E11" s="28">
        <f>'2.2-01'!G11+'2.2-02-03-04'!G5+'2.2.-06'!G7+'2.2.-08'!G6+'Vzdelávania a 5.1-01-02-03-04'!G5+'Vzdelávania a 5.1-01-02-03-04'!G12+'Vzdelávania a 5.1-01-02-03-04'!G19+'Vzdelávania a 5.1-01-02-03-04'!G26+'Vzdelávania a 5.1-01-02-03-04'!G42</f>
        <v>3985901.12</v>
      </c>
      <c r="G11" s="193"/>
      <c r="H11" s="193"/>
      <c r="I11" s="193"/>
      <c r="J11" s="196"/>
      <c r="K11" s="196"/>
    </row>
    <row r="12" spans="3:11" s="32" customFormat="1" ht="16.5" thickBot="1" x14ac:dyDescent="0.3">
      <c r="C12" s="34">
        <f>C11/C6</f>
        <v>0.41503837661200138</v>
      </c>
      <c r="D12" s="35">
        <f>D11/D6</f>
        <v>0.64183186724812835</v>
      </c>
      <c r="E12" s="36">
        <f>E11/E6</f>
        <v>0.65813422090113793</v>
      </c>
      <c r="G12" s="193"/>
      <c r="H12" s="193"/>
      <c r="I12" s="193"/>
      <c r="J12" s="197"/>
      <c r="K12" s="197"/>
    </row>
    <row r="13" spans="3:11" s="32" customFormat="1" ht="15.75" x14ac:dyDescent="0.25">
      <c r="C13" s="33"/>
      <c r="D13" s="33"/>
      <c r="E13" s="33"/>
      <c r="G13" s="193"/>
      <c r="I13" s="196"/>
      <c r="J13" s="196"/>
      <c r="K13" s="196"/>
    </row>
    <row r="14" spans="3:11" s="32" customFormat="1" ht="16.5" thickBot="1" x14ac:dyDescent="0.3">
      <c r="C14" s="33"/>
      <c r="D14" s="33"/>
      <c r="E14" s="33"/>
      <c r="G14" s="193"/>
      <c r="I14" s="196"/>
      <c r="J14" s="196"/>
      <c r="K14" s="196"/>
    </row>
    <row r="15" spans="3:11" s="32" customFormat="1" ht="16.5" thickBot="1" x14ac:dyDescent="0.3">
      <c r="C15" s="325" t="s">
        <v>161</v>
      </c>
      <c r="D15" s="326"/>
      <c r="E15" s="327"/>
      <c r="G15" s="193"/>
      <c r="I15" s="8"/>
      <c r="J15" s="8"/>
      <c r="K15" s="8"/>
    </row>
    <row r="16" spans="3:11" s="32" customFormat="1" ht="16.5" thickBot="1" x14ac:dyDescent="0.3">
      <c r="C16" s="28">
        <f>C6-C11</f>
        <v>114939595.73999999</v>
      </c>
      <c r="D16" s="28">
        <f t="shared" ref="D16:E16" si="0">D6-D11</f>
        <v>40373882.504999995</v>
      </c>
      <c r="E16" s="28">
        <f t="shared" si="0"/>
        <v>2070463.9699999997</v>
      </c>
      <c r="G16" s="193"/>
      <c r="H16" s="193"/>
      <c r="I16" s="193"/>
      <c r="J16" s="196"/>
      <c r="K16" s="196"/>
    </row>
    <row r="17" spans="2:11" s="32" customFormat="1" ht="16.5" thickBot="1" x14ac:dyDescent="0.3">
      <c r="C17" s="34">
        <f>C16/C6</f>
        <v>0.58496162338799862</v>
      </c>
      <c r="D17" s="35">
        <f>D16/D6</f>
        <v>0.35816813275187159</v>
      </c>
      <c r="E17" s="36">
        <f>E16/E6</f>
        <v>0.34186577909886207</v>
      </c>
      <c r="G17" s="193"/>
      <c r="H17" s="193"/>
      <c r="I17" s="193"/>
      <c r="J17" s="197"/>
      <c r="K17" s="197"/>
    </row>
    <row r="18" spans="2:11" x14ac:dyDescent="0.25">
      <c r="C18" s="156"/>
      <c r="D18" s="156"/>
      <c r="E18" s="156"/>
      <c r="G18" s="193"/>
      <c r="H18" s="9"/>
      <c r="I18" s="195"/>
      <c r="J18" s="195"/>
      <c r="K18" s="195"/>
    </row>
    <row r="19" spans="2:11" ht="15.75" thickBot="1" x14ac:dyDescent="0.3">
      <c r="C19" s="157"/>
      <c r="D19" s="157"/>
      <c r="E19" s="157"/>
      <c r="G19" s="158"/>
      <c r="H19" s="158"/>
      <c r="I19" s="194"/>
      <c r="J19" s="194"/>
      <c r="K19" s="157"/>
    </row>
    <row r="20" spans="2:11" ht="15.75" x14ac:dyDescent="0.25">
      <c r="B20" s="159" t="s">
        <v>5</v>
      </c>
      <c r="C20" s="165">
        <f>'Centrá excelentnosti'!E6+'Centrá excelentnosti'!E7+'Centrá excelentnosti'!E12+'Centrá excelentnosti'!E13+'Centrá excelentnosti'!E16+'2.2-01'!E12+'2.2-02-03-04'!E13+'2.2-02-03-04'!E23+'2.2.-05'!E6+'2.2.-05'!E7/2</f>
        <v>11012267.649999999</v>
      </c>
      <c r="D20" s="165">
        <f>'Centrá excelentnosti'!F6+'Centrá excelentnosti'!F7+'Centrá excelentnosti'!F12+'Centrá excelentnosti'!F13+'Centrá excelentnosti'!F16+'2.2-01'!F12+'2.2-02-03-04'!F13+'2.2-02-03-04'!F23+'2.2.-05'!F6+'2.2.-05'!F7/2</f>
        <v>10461654.255000001</v>
      </c>
      <c r="E20" s="165">
        <f>'Centrá excelentnosti'!G6+'Centrá excelentnosti'!G7+'Centrá excelentnosti'!G12+'Centrá excelentnosti'!G13+'Centrá excelentnosti'!G16+'2.2-01'!G12+'2.2-02-03-04'!G13+'2.2-02-03-04'!G23+'2.2.-05'!G6+'2.2.-05'!G7/2</f>
        <v>550613.31500000006</v>
      </c>
      <c r="G20" s="193"/>
      <c r="H20" s="193"/>
      <c r="I20" s="193"/>
      <c r="J20" s="195"/>
      <c r="K20" s="195"/>
    </row>
    <row r="21" spans="2:11" ht="16.5" thickBot="1" x14ac:dyDescent="0.3">
      <c r="B21" s="160"/>
      <c r="C21" s="284">
        <f>C20/C6</f>
        <v>5.604468956284446E-2</v>
      </c>
      <c r="D21" s="284">
        <f>D20/D6</f>
        <v>9.2808294311179554E-2</v>
      </c>
      <c r="E21" s="283">
        <f>E20/E6</f>
        <v>9.0914815539959476E-2</v>
      </c>
      <c r="G21" s="157"/>
      <c r="H21" s="157"/>
      <c r="I21" s="157"/>
      <c r="J21" s="157"/>
      <c r="K21" s="157"/>
    </row>
    <row r="22" spans="2:11" ht="15.75" x14ac:dyDescent="0.25">
      <c r="B22" s="159" t="s">
        <v>3</v>
      </c>
      <c r="C22" s="165">
        <f>'Centrá excelentnosti'!E10+'Centrá excelentnosti'!E11+'2.2-01'!E15+'2.2-01'!E16+'2.2-02-03-04'!E6+'2.2-02-03-04'!E20+'2.2.-05'!E5+'2.2.-07'!E6+'2.2.-07'!E10</f>
        <v>14951704.609999999</v>
      </c>
      <c r="D22" s="165">
        <f>'Centrá excelentnosti'!F10+'Centrá excelentnosti'!F11+'2.2-01'!F15+'2.2-01'!F16+'2.2-02-03-04'!F6+'2.2-02-03-04'!F20+'2.2.-05'!F5+'2.2.-07'!F6+'2.2.-07'!F10</f>
        <v>11674640.629999999</v>
      </c>
      <c r="E22" s="165">
        <f>'Centrá excelentnosti'!G10+'Centrá excelentnosti'!G11+'2.2-01'!G15+'2.2-01'!G16+'2.2-02-03-04'!G6+'2.2-02-03-04'!G20+'2.2.-05'!G5+'2.2.-07'!G6+'2.2.-07'!G10</f>
        <v>612963.57000000007</v>
      </c>
      <c r="J22" s="156"/>
      <c r="K22" s="156"/>
    </row>
    <row r="23" spans="2:11" ht="16.5" thickBot="1" x14ac:dyDescent="0.3">
      <c r="B23" s="160"/>
      <c r="C23" s="284">
        <f>C22/C6</f>
        <v>7.6093650275817673E-2</v>
      </c>
      <c r="D23" s="284">
        <f t="shared" ref="D23:E23" si="1">D22/D6</f>
        <v>0.10356903957597809</v>
      </c>
      <c r="E23" s="284">
        <f t="shared" si="1"/>
        <v>0.10120981164297678</v>
      </c>
      <c r="I23" s="157"/>
      <c r="J23" s="157"/>
      <c r="K23" s="157"/>
    </row>
    <row r="24" spans="2:11" ht="15.75" x14ac:dyDescent="0.25">
      <c r="B24" s="159" t="s">
        <v>34</v>
      </c>
      <c r="C24" s="165">
        <f>'Centrá excelentnosti'!E14+'Centrá excelentnosti'!E15+'2.2-01'!E7+'2.2-01'!E8+'2.2-01'!E9+'2.2-01'!E10+'2.2.-05'!E7/2+'2.2.-07'!E7+'2.2.-07'!E9+'2.2.-08'!E7</f>
        <v>40347510.719999999</v>
      </c>
      <c r="D24" s="165">
        <f>'Centrá excelentnosti'!F14+'Centrá excelentnosti'!F15+'2.2-01'!F7+'2.2-01'!F8+'2.2-01'!F9+'2.2-01'!F10+'2.2.-05'!F7/2+'2.2.-07'!F7+'2.2.-07'!F9+'2.2.-08'!F7</f>
        <v>7925353.2050000001</v>
      </c>
      <c r="E24" s="165">
        <f>'Centrá excelentnosti'!G14+'Centrá excelentnosti'!G15+'2.2-01'!G7+'2.2-01'!G8+'2.2-01'!G9+'2.2-01'!G10+'2.2.-05'!G7/2+'2.2.-07'!G7+'2.2.-07'!G9+'2.2.-08'!G7</f>
        <v>405622.90499999997</v>
      </c>
      <c r="G24" s="156"/>
      <c r="H24" s="156"/>
      <c r="I24" s="156"/>
      <c r="J24" s="156"/>
      <c r="K24" s="156"/>
    </row>
    <row r="25" spans="2:11" ht="16.5" thickBot="1" x14ac:dyDescent="0.3">
      <c r="B25" s="161"/>
      <c r="C25" s="285">
        <f>C24/C6</f>
        <v>0.20534042440713282</v>
      </c>
      <c r="D25" s="285">
        <f t="shared" ref="D25:E25" si="2">D24/D6</f>
        <v>7.0308050222377586E-2</v>
      </c>
      <c r="E25" s="285">
        <f t="shared" si="2"/>
        <v>6.6974645512990358E-2</v>
      </c>
      <c r="I25" s="157"/>
      <c r="J25" s="157"/>
      <c r="K25" s="157"/>
    </row>
    <row r="26" spans="2:11" ht="15.75" x14ac:dyDescent="0.25">
      <c r="B26" s="167" t="s">
        <v>1</v>
      </c>
      <c r="C26" s="168">
        <f>'Centrá excelentnosti'!E8+'Centrá excelentnosti'!E9+'2.2-01'!E5+'2.2-01'!E6+'2.2-02-03-04'!E24</f>
        <v>5186651.5199999996</v>
      </c>
      <c r="D26" s="168">
        <f>'Centrá excelentnosti'!F8+'Centrá excelentnosti'!F9+'2.2-01'!F5+'2.2-01'!F6+'2.2-02-03-04'!F24</f>
        <v>4927318.9450000003</v>
      </c>
      <c r="E26" s="168">
        <f>'Centrá excelentnosti'!G8+'Centrá excelentnosti'!G9+'2.2-01'!G5+'2.2-01'!G6+'2.2-02-03-04'!G24</f>
        <v>259332.57</v>
      </c>
      <c r="J26" s="156"/>
      <c r="K26" s="156"/>
    </row>
    <row r="27" spans="2:11" ht="16.5" thickBot="1" x14ac:dyDescent="0.3">
      <c r="B27" s="160"/>
      <c r="C27" s="284">
        <f>C26/C6</f>
        <v>2.6396404768554222E-2</v>
      </c>
      <c r="D27" s="284">
        <f>D26/D6</f>
        <v>4.371164021159011E-2</v>
      </c>
      <c r="E27" s="283">
        <f>E26/E6</f>
        <v>4.2819837666028156E-2</v>
      </c>
      <c r="I27" s="157"/>
      <c r="J27" s="157"/>
      <c r="K27" s="157"/>
    </row>
    <row r="28" spans="2:11" ht="15.75" x14ac:dyDescent="0.25">
      <c r="B28" s="159" t="s">
        <v>41</v>
      </c>
      <c r="C28" s="165">
        <f>'2.2-01'!E14+'2.2-02-03-04'!E21+'2.2-02-03-04'!E22</f>
        <v>2344710.1</v>
      </c>
      <c r="D28" s="165">
        <f>'2.2-01'!F14+'2.2-02-03-04'!F21+'2.2-02-03-04'!F22</f>
        <v>2227474.59</v>
      </c>
      <c r="E28" s="165">
        <f>'2.2-01'!G14+'2.2-02-03-04'!G21+'2.2-02-03-04'!G22</f>
        <v>118409.18</v>
      </c>
      <c r="J28" s="156"/>
      <c r="K28" s="156"/>
    </row>
    <row r="29" spans="2:11" ht="16.5" thickBot="1" x14ac:dyDescent="0.3">
      <c r="B29" s="160"/>
      <c r="C29" s="284">
        <f>C28/C6</f>
        <v>1.1932923703445042E-2</v>
      </c>
      <c r="D29" s="284">
        <f>D28/D6</f>
        <v>1.9760557200654113E-2</v>
      </c>
      <c r="E29" s="283">
        <f>E28/E6</f>
        <v>1.9551195847739091E-2</v>
      </c>
      <c r="I29" s="157"/>
      <c r="J29" s="157"/>
      <c r="K29" s="157"/>
    </row>
    <row r="30" spans="2:11" ht="15.75" x14ac:dyDescent="0.25">
      <c r="B30" s="159" t="s">
        <v>64</v>
      </c>
      <c r="C30" s="165">
        <f>'2.2-02-03-04'!E25+'2.2.-06'!E8+'2.2.-07'!E8</f>
        <v>10541657.85</v>
      </c>
      <c r="D30" s="165">
        <f>'2.2-02-03-04'!F25+'2.2.-06'!F8+'2.2.-07'!F8</f>
        <v>1934327.98</v>
      </c>
      <c r="E30" s="165">
        <f>'2.2-02-03-04'!G25+'2.2.-06'!G8+'2.2.-07'!G8</f>
        <v>101022.43</v>
      </c>
      <c r="G30" s="156"/>
      <c r="H30" s="156"/>
      <c r="I30" s="156"/>
      <c r="J30" s="156"/>
      <c r="K30" s="156"/>
    </row>
    <row r="31" spans="2:11" ht="16.5" thickBot="1" x14ac:dyDescent="0.3">
      <c r="B31" s="160"/>
      <c r="C31" s="284">
        <f>C30/C6</f>
        <v>5.3649616996093663E-2</v>
      </c>
      <c r="D31" s="284">
        <f>D30/D6</f>
        <v>1.7159970697405678E-2</v>
      </c>
      <c r="E31" s="283">
        <f>E30/$E$6</f>
        <v>1.6680373210459808E-2</v>
      </c>
      <c r="I31" s="157"/>
      <c r="J31" s="157"/>
      <c r="K31" s="157"/>
    </row>
    <row r="32" spans="2:11" ht="15.75" x14ac:dyDescent="0.25">
      <c r="B32" s="159" t="s">
        <v>35</v>
      </c>
      <c r="C32" s="165">
        <f>'2.2-01'!E13+'2.2.-05'!E9+'2.2.-06'!E6+'2.2.-08'!E8</f>
        <v>30555093.290000003</v>
      </c>
      <c r="D32" s="165">
        <f>'2.2-01'!F13+'2.2.-05'!F9+'2.2.-06'!F6+'2.2.-08'!F8</f>
        <v>1223112.8999999999</v>
      </c>
      <c r="E32" s="165">
        <f>'2.2-01'!G13+'2.2.-05'!G9+'2.2.-06'!G6+'2.2.-08'!G8</f>
        <v>22500</v>
      </c>
      <c r="G32" s="156"/>
      <c r="H32" s="156"/>
      <c r="I32" s="156"/>
      <c r="J32" s="156"/>
      <c r="K32" s="156"/>
    </row>
    <row r="33" spans="2:11" ht="16.5" thickBot="1" x14ac:dyDescent="0.3">
      <c r="B33" s="160"/>
      <c r="C33" s="283">
        <f t="shared" ref="C33:D33" si="3">C32/C$6</f>
        <v>0.15550391367411073</v>
      </c>
      <c r="D33" s="283">
        <f t="shared" si="3"/>
        <v>1.0850580532686541E-2</v>
      </c>
      <c r="E33" s="283">
        <f>E32/E$6</f>
        <v>3.7150996787084379E-3</v>
      </c>
      <c r="I33" s="157"/>
      <c r="J33" s="157"/>
      <c r="K33" s="157"/>
    </row>
    <row r="34" spans="2:11" ht="15.75" x14ac:dyDescent="0.25">
      <c r="B34" s="159" t="s">
        <v>162</v>
      </c>
      <c r="C34" s="165">
        <v>0</v>
      </c>
      <c r="D34" s="165">
        <v>0</v>
      </c>
      <c r="E34" s="163">
        <v>0</v>
      </c>
      <c r="I34" s="156"/>
      <c r="J34" s="156"/>
      <c r="K34" s="156"/>
    </row>
    <row r="35" spans="2:11" ht="16.5" thickBot="1" x14ac:dyDescent="0.3">
      <c r="B35" s="161"/>
      <c r="C35" s="166">
        <v>0</v>
      </c>
      <c r="D35" s="166">
        <v>0</v>
      </c>
      <c r="E35" s="164">
        <v>0</v>
      </c>
      <c r="I35" s="157"/>
      <c r="J35" s="157"/>
      <c r="K35" s="157"/>
    </row>
    <row r="36" spans="2:11" ht="15.75" x14ac:dyDescent="0.25">
      <c r="B36" s="159" t="s">
        <v>163</v>
      </c>
      <c r="C36" s="165">
        <v>0</v>
      </c>
      <c r="D36" s="165">
        <v>0</v>
      </c>
      <c r="E36" s="163">
        <v>0</v>
      </c>
      <c r="I36" s="156"/>
      <c r="J36" s="156"/>
      <c r="K36" s="156"/>
    </row>
    <row r="37" spans="2:11" ht="16.5" thickBot="1" x14ac:dyDescent="0.3">
      <c r="B37" s="162"/>
      <c r="C37" s="166">
        <v>0</v>
      </c>
      <c r="D37" s="166">
        <v>0</v>
      </c>
      <c r="E37" s="164">
        <v>0</v>
      </c>
      <c r="I37" s="157"/>
      <c r="J37" s="157"/>
      <c r="K37" s="157"/>
    </row>
    <row r="38" spans="2:11" x14ac:dyDescent="0.25">
      <c r="C38" s="156"/>
      <c r="E38" s="156"/>
      <c r="G38" s="1"/>
    </row>
    <row r="40" spans="2:11" x14ac:dyDescent="0.25">
      <c r="C40" s="156"/>
      <c r="D40" s="156"/>
      <c r="E40" s="156"/>
    </row>
    <row r="41" spans="2:11" x14ac:dyDescent="0.25">
      <c r="C41" s="156"/>
      <c r="D41" s="156"/>
      <c r="E41" s="156"/>
    </row>
  </sheetData>
  <mergeCells count="3">
    <mergeCell ref="C4:E4"/>
    <mergeCell ref="C10:E10"/>
    <mergeCell ref="C15:E15"/>
  </mergeCells>
  <pageMargins left="0.7" right="0.7" top="0.75" bottom="0.75" header="0.3" footer="0.3"/>
  <pageSetup paperSize="9" scale="95" orientation="portrait" r:id="rId1"/>
  <cellWatches>
    <cellWatch r="C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7" customWidth="1"/>
    <col min="3" max="3" width="56.5703125" customWidth="1"/>
    <col min="4" max="4" width="12.140625" customWidth="1"/>
    <col min="5" max="7" width="14.28515625" customWidth="1"/>
    <col min="8" max="8" width="28.5703125" customWidth="1"/>
    <col min="9" max="9" width="4.7109375" customWidth="1"/>
    <col min="10" max="10" width="15.28515625" customWidth="1"/>
  </cols>
  <sheetData>
    <row r="1" spans="1:15" s="8" customFormat="1" x14ac:dyDescent="0.25">
      <c r="A1" s="8" t="s">
        <v>100</v>
      </c>
    </row>
    <row r="2" spans="1:15" s="8" customFormat="1" x14ac:dyDescent="0.25">
      <c r="A2" s="8" t="s">
        <v>10</v>
      </c>
    </row>
    <row r="3" spans="1:15" s="8" customFormat="1" x14ac:dyDescent="0.25">
      <c r="A3" s="8" t="s">
        <v>101</v>
      </c>
    </row>
    <row r="4" spans="1:15" ht="15.75" thickBot="1" x14ac:dyDescent="0.3"/>
    <row r="5" spans="1:15" ht="34.5" customHeight="1" thickBot="1" x14ac:dyDescent="0.3">
      <c r="A5" s="39"/>
      <c r="B5" s="40" t="s">
        <v>84</v>
      </c>
      <c r="C5" s="41" t="s">
        <v>83</v>
      </c>
      <c r="D5" s="41" t="s">
        <v>76</v>
      </c>
      <c r="E5" s="41" t="s">
        <v>74</v>
      </c>
      <c r="F5" s="42" t="s">
        <v>75</v>
      </c>
      <c r="G5" s="42" t="s">
        <v>121</v>
      </c>
      <c r="H5" s="43" t="s">
        <v>39</v>
      </c>
      <c r="I5" s="44" t="s">
        <v>85</v>
      </c>
      <c r="J5" s="41" t="s">
        <v>109</v>
      </c>
      <c r="K5" s="2"/>
      <c r="L5" s="2"/>
      <c r="M5" s="2"/>
    </row>
    <row r="6" spans="1:15" ht="31.5" customHeight="1" thickBot="1" x14ac:dyDescent="0.3">
      <c r="A6" s="288" t="s">
        <v>86</v>
      </c>
      <c r="B6" s="294" t="s">
        <v>5</v>
      </c>
      <c r="C6" s="45" t="s">
        <v>6</v>
      </c>
      <c r="D6" s="46">
        <v>26220120020</v>
      </c>
      <c r="E6" s="37">
        <v>1317902.3999999999</v>
      </c>
      <c r="F6" s="37">
        <v>1252007.28</v>
      </c>
      <c r="G6" s="47">
        <v>65895.12</v>
      </c>
      <c r="H6" s="290" t="s">
        <v>87</v>
      </c>
      <c r="I6" s="292" t="s">
        <v>44</v>
      </c>
      <c r="J6" s="48" t="s">
        <v>13</v>
      </c>
      <c r="K6" s="2"/>
      <c r="L6" s="2"/>
      <c r="M6" s="2"/>
    </row>
    <row r="7" spans="1:15" ht="33" customHeight="1" thickBot="1" x14ac:dyDescent="0.3">
      <c r="A7" s="289"/>
      <c r="B7" s="295"/>
      <c r="C7" s="45" t="s">
        <v>73</v>
      </c>
      <c r="D7" s="49">
        <v>26220120030</v>
      </c>
      <c r="E7" s="38">
        <v>2779945.31</v>
      </c>
      <c r="F7" s="38">
        <v>2640948.04</v>
      </c>
      <c r="G7" s="50">
        <v>138997.26999999999</v>
      </c>
      <c r="H7" s="291"/>
      <c r="I7" s="293"/>
      <c r="J7" s="51" t="s">
        <v>14</v>
      </c>
      <c r="K7" s="2"/>
      <c r="L7" s="2"/>
      <c r="M7" s="2"/>
    </row>
    <row r="8" spans="1:15" ht="36" customHeight="1" thickBot="1" x14ac:dyDescent="0.3">
      <c r="A8" s="288" t="s">
        <v>88</v>
      </c>
      <c r="B8" s="294" t="s">
        <v>1</v>
      </c>
      <c r="C8" s="45" t="s">
        <v>2</v>
      </c>
      <c r="D8" s="46">
        <v>26220120018</v>
      </c>
      <c r="E8" s="37">
        <v>1363407.02</v>
      </c>
      <c r="F8" s="37">
        <v>1295236.67</v>
      </c>
      <c r="G8" s="47">
        <v>68170.350000000006</v>
      </c>
      <c r="H8" s="290" t="s">
        <v>119</v>
      </c>
      <c r="I8" s="292" t="s">
        <v>44</v>
      </c>
      <c r="J8" s="52" t="s">
        <v>13</v>
      </c>
      <c r="K8" s="2"/>
      <c r="L8" s="2"/>
      <c r="M8" s="2"/>
    </row>
    <row r="9" spans="1:15" ht="36" customHeight="1" thickBot="1" x14ac:dyDescent="0.3">
      <c r="A9" s="289"/>
      <c r="B9" s="295"/>
      <c r="C9" s="45" t="s">
        <v>7</v>
      </c>
      <c r="D9" s="49">
        <v>26220120037</v>
      </c>
      <c r="E9" s="38">
        <v>2666552</v>
      </c>
      <c r="F9" s="38">
        <v>2533224.4</v>
      </c>
      <c r="G9" s="50">
        <v>133327.6</v>
      </c>
      <c r="H9" s="291"/>
      <c r="I9" s="293"/>
      <c r="J9" s="51" t="s">
        <v>11</v>
      </c>
      <c r="K9" s="2"/>
      <c r="L9" s="2"/>
      <c r="M9" s="2"/>
    </row>
    <row r="10" spans="1:15" ht="35.25" customHeight="1" thickBot="1" x14ac:dyDescent="0.3">
      <c r="A10" s="288" t="s">
        <v>89</v>
      </c>
      <c r="B10" s="294" t="s">
        <v>3</v>
      </c>
      <c r="C10" s="45" t="s">
        <v>4</v>
      </c>
      <c r="D10" s="46">
        <v>26220120017</v>
      </c>
      <c r="E10" s="37">
        <v>1297500.5</v>
      </c>
      <c r="F10" s="37">
        <v>1232625.48</v>
      </c>
      <c r="G10" s="47">
        <v>64875.02</v>
      </c>
      <c r="H10" s="290" t="s">
        <v>68</v>
      </c>
      <c r="I10" s="292" t="s">
        <v>44</v>
      </c>
      <c r="J10" s="48" t="s">
        <v>13</v>
      </c>
      <c r="K10" s="2"/>
      <c r="L10" s="2"/>
      <c r="M10" s="2"/>
    </row>
    <row r="11" spans="1:15" ht="36.75" customHeight="1" thickBot="1" x14ac:dyDescent="0.3">
      <c r="A11" s="289"/>
      <c r="B11" s="295"/>
      <c r="C11" s="45" t="s">
        <v>8</v>
      </c>
      <c r="D11" s="49">
        <v>26220120038</v>
      </c>
      <c r="E11" s="38">
        <v>2789900</v>
      </c>
      <c r="F11" s="38">
        <v>2649900</v>
      </c>
      <c r="G11" s="50">
        <v>140000</v>
      </c>
      <c r="H11" s="291"/>
      <c r="I11" s="293"/>
      <c r="J11" s="51" t="s">
        <v>12</v>
      </c>
      <c r="K11" s="2"/>
      <c r="L11" s="2"/>
      <c r="M11" s="2"/>
    </row>
    <row r="12" spans="1:15" ht="60.75" thickBot="1" x14ac:dyDescent="0.3">
      <c r="A12" s="288" t="s">
        <v>90</v>
      </c>
      <c r="B12" s="53" t="s">
        <v>5</v>
      </c>
      <c r="C12" s="45" t="s">
        <v>91</v>
      </c>
      <c r="D12" s="46">
        <v>26220120003</v>
      </c>
      <c r="E12" s="54">
        <v>136813.73000000001</v>
      </c>
      <c r="F12" s="54">
        <v>129973.04</v>
      </c>
      <c r="G12" s="55">
        <v>6840.69</v>
      </c>
      <c r="H12" s="56" t="s">
        <v>92</v>
      </c>
      <c r="I12" s="57" t="s">
        <v>42</v>
      </c>
      <c r="J12" s="58" t="s">
        <v>150</v>
      </c>
      <c r="K12" s="2"/>
      <c r="L12" s="2"/>
      <c r="M12" s="2"/>
    </row>
    <row r="13" spans="1:15" ht="60.75" thickBot="1" x14ac:dyDescent="0.3">
      <c r="A13" s="289"/>
      <c r="B13" s="59"/>
      <c r="C13" s="45" t="s">
        <v>94</v>
      </c>
      <c r="D13" s="49">
        <v>26220120046</v>
      </c>
      <c r="E13" s="60">
        <v>139158.78</v>
      </c>
      <c r="F13" s="60">
        <v>132200.84</v>
      </c>
      <c r="G13" s="61">
        <v>6957.94</v>
      </c>
      <c r="H13" s="62" t="s">
        <v>95</v>
      </c>
      <c r="I13" s="63"/>
      <c r="J13" s="64" t="s">
        <v>151</v>
      </c>
      <c r="K13" s="2"/>
      <c r="L13" s="2"/>
      <c r="M13" s="2"/>
      <c r="O13" t="s">
        <v>208</v>
      </c>
    </row>
    <row r="14" spans="1:15" ht="47.25" customHeight="1" thickBot="1" x14ac:dyDescent="0.3">
      <c r="A14" s="65" t="s">
        <v>93</v>
      </c>
      <c r="B14" s="294" t="s">
        <v>34</v>
      </c>
      <c r="C14" s="45" t="s">
        <v>149</v>
      </c>
      <c r="D14" s="66">
        <v>26220120060</v>
      </c>
      <c r="E14" s="67">
        <v>3901461</v>
      </c>
      <c r="F14" s="37">
        <v>3706387.95</v>
      </c>
      <c r="G14" s="47">
        <v>195073.05</v>
      </c>
      <c r="H14" s="62" t="s">
        <v>97</v>
      </c>
      <c r="I14" s="68" t="s">
        <v>44</v>
      </c>
      <c r="J14" s="69" t="s">
        <v>151</v>
      </c>
      <c r="K14" s="2"/>
      <c r="L14" s="2"/>
      <c r="M14" s="2"/>
    </row>
    <row r="15" spans="1:15" ht="21.75" customHeight="1" thickBot="1" x14ac:dyDescent="0.3">
      <c r="A15" s="70" t="s">
        <v>96</v>
      </c>
      <c r="B15" s="295"/>
      <c r="C15" s="71" t="s">
        <v>46</v>
      </c>
      <c r="D15" s="72">
        <v>26220120066</v>
      </c>
      <c r="E15" s="38">
        <v>179390</v>
      </c>
      <c r="F15" s="38">
        <v>170420.5</v>
      </c>
      <c r="G15" s="50">
        <v>8969.5</v>
      </c>
      <c r="H15" s="73" t="s">
        <v>98</v>
      </c>
      <c r="I15" s="74" t="s">
        <v>42</v>
      </c>
      <c r="J15" s="69" t="s">
        <v>133</v>
      </c>
      <c r="K15" s="2"/>
      <c r="L15" s="2"/>
      <c r="M15" s="2"/>
    </row>
    <row r="16" spans="1:15" ht="48" customHeight="1" thickBot="1" x14ac:dyDescent="0.3">
      <c r="A16" s="75" t="s">
        <v>99</v>
      </c>
      <c r="B16" s="76" t="s">
        <v>5</v>
      </c>
      <c r="C16" s="45" t="s">
        <v>45</v>
      </c>
      <c r="D16" s="77">
        <v>26220120055</v>
      </c>
      <c r="E16" s="78">
        <v>4123558</v>
      </c>
      <c r="F16" s="78">
        <v>3917380.1</v>
      </c>
      <c r="G16" s="79">
        <v>206177.9</v>
      </c>
      <c r="H16" s="80" t="s">
        <v>82</v>
      </c>
      <c r="I16" s="74" t="s">
        <v>44</v>
      </c>
      <c r="J16" s="69" t="s">
        <v>151</v>
      </c>
      <c r="K16" s="2"/>
      <c r="L16" s="2"/>
      <c r="M16" s="2"/>
    </row>
    <row r="17" spans="1:13" ht="15.75" thickBot="1" x14ac:dyDescent="0.3">
      <c r="A17" s="9"/>
      <c r="B17" s="9"/>
      <c r="C17" s="9"/>
      <c r="D17" s="9"/>
      <c r="E17" s="12">
        <f>SUM(E6:E16)</f>
        <v>20695588.740000002</v>
      </c>
      <c r="F17" s="13">
        <f>SUM(F6:F16)</f>
        <v>19660304.300000001</v>
      </c>
      <c r="G17" s="13">
        <f>SUM(G6:G16)</f>
        <v>1035284.4399999998</v>
      </c>
      <c r="H17" s="10"/>
      <c r="I17" s="11"/>
      <c r="J17" s="10"/>
      <c r="K17" s="2"/>
      <c r="L17" s="2"/>
      <c r="M17" s="2"/>
    </row>
    <row r="18" spans="1:13" x14ac:dyDescent="0.25">
      <c r="E18" s="1"/>
      <c r="F18" s="1"/>
      <c r="G18" s="1"/>
    </row>
    <row r="19" spans="1:13" x14ac:dyDescent="0.25">
      <c r="E19" s="1"/>
      <c r="F19" s="1"/>
      <c r="G19" s="1"/>
    </row>
    <row r="20" spans="1:13" x14ac:dyDescent="0.25">
      <c r="E20" s="1"/>
      <c r="F20" s="1"/>
      <c r="G20" s="1"/>
    </row>
    <row r="21" spans="1:13" x14ac:dyDescent="0.25">
      <c r="E21" s="1"/>
      <c r="F21" s="1"/>
      <c r="G21" s="1"/>
    </row>
    <row r="22" spans="1:13" x14ac:dyDescent="0.25">
      <c r="E22" s="1"/>
      <c r="F22" s="1"/>
      <c r="G22" s="1"/>
    </row>
    <row r="23" spans="1:13" x14ac:dyDescent="0.25">
      <c r="E23" s="1"/>
      <c r="F23" s="1"/>
      <c r="G23" s="1"/>
    </row>
    <row r="24" spans="1:13" x14ac:dyDescent="0.25">
      <c r="E24" s="1"/>
      <c r="F24" s="1"/>
      <c r="G24" s="1"/>
    </row>
    <row r="25" spans="1:13" x14ac:dyDescent="0.25">
      <c r="E25" s="1"/>
      <c r="F25" s="1"/>
      <c r="G25" s="1"/>
    </row>
  </sheetData>
  <mergeCells count="14">
    <mergeCell ref="B14:B15"/>
    <mergeCell ref="A10:A11"/>
    <mergeCell ref="H10:H11"/>
    <mergeCell ref="I10:I11"/>
    <mergeCell ref="A12:A13"/>
    <mergeCell ref="B10:B11"/>
    <mergeCell ref="A6:A7"/>
    <mergeCell ref="H6:H7"/>
    <mergeCell ref="I6:I7"/>
    <mergeCell ref="A8:A9"/>
    <mergeCell ref="H8:H9"/>
    <mergeCell ref="I8:I9"/>
    <mergeCell ref="B6:B7"/>
    <mergeCell ref="B8:B9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16" sqref="L16"/>
    </sheetView>
  </sheetViews>
  <sheetFormatPr defaultRowHeight="15" x14ac:dyDescent="0.25"/>
  <cols>
    <col min="1" max="1" width="3.28515625" customWidth="1"/>
    <col min="2" max="2" width="7.7109375" customWidth="1"/>
    <col min="3" max="3" width="41.42578125" customWidth="1"/>
    <col min="4" max="4" width="12" customWidth="1"/>
    <col min="5" max="5" width="14.85546875" customWidth="1"/>
    <col min="6" max="6" width="14.140625" customWidth="1"/>
    <col min="7" max="7" width="12.42578125" customWidth="1"/>
    <col min="8" max="8" width="23.140625" customWidth="1"/>
    <col min="9" max="9" width="5.28515625" customWidth="1"/>
    <col min="10" max="10" width="9.140625" hidden="1" customWidth="1"/>
    <col min="11" max="11" width="15.140625" customWidth="1"/>
    <col min="12" max="12" width="25.7109375" customWidth="1"/>
  </cols>
  <sheetData>
    <row r="1" spans="1:12" s="9" customFormat="1" x14ac:dyDescent="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9" customFormat="1" x14ac:dyDescent="0.25">
      <c r="A2" s="17" t="s">
        <v>38</v>
      </c>
      <c r="B2" s="18"/>
      <c r="C2" s="19"/>
      <c r="D2" s="19"/>
      <c r="E2" s="20"/>
      <c r="F2" s="20"/>
      <c r="G2" s="20"/>
      <c r="H2" s="20"/>
      <c r="I2" s="21"/>
    </row>
    <row r="3" spans="1:12" ht="15.75" thickBot="1" x14ac:dyDescent="0.3">
      <c r="A3" s="7"/>
      <c r="B3" s="3"/>
      <c r="C3" s="4"/>
      <c r="D3" s="4"/>
      <c r="E3" s="5"/>
      <c r="F3" s="5"/>
      <c r="G3" s="5"/>
      <c r="H3" s="5"/>
      <c r="I3" s="6"/>
    </row>
    <row r="4" spans="1:12" ht="30.75" customHeight="1" thickBot="1" x14ac:dyDescent="0.3">
      <c r="A4" s="81"/>
      <c r="B4" s="82" t="s">
        <v>84</v>
      </c>
      <c r="C4" s="83" t="s">
        <v>0</v>
      </c>
      <c r="D4" s="84" t="s">
        <v>76</v>
      </c>
      <c r="E4" s="82" t="s">
        <v>74</v>
      </c>
      <c r="F4" s="82" t="s">
        <v>75</v>
      </c>
      <c r="G4" s="83" t="s">
        <v>40</v>
      </c>
      <c r="H4" s="85" t="s">
        <v>39</v>
      </c>
      <c r="I4" s="84" t="s">
        <v>85</v>
      </c>
      <c r="J4" s="86"/>
      <c r="K4" s="82" t="s">
        <v>108</v>
      </c>
    </row>
    <row r="5" spans="1:12" ht="45" x14ac:dyDescent="0.25">
      <c r="A5" s="75" t="s">
        <v>49</v>
      </c>
      <c r="B5" s="294" t="s">
        <v>103</v>
      </c>
      <c r="C5" s="87" t="s">
        <v>19</v>
      </c>
      <c r="D5" s="58">
        <v>26220220050</v>
      </c>
      <c r="E5" s="55">
        <v>119052.5</v>
      </c>
      <c r="F5" s="55">
        <v>113099.875</v>
      </c>
      <c r="G5" s="55">
        <v>5952.62</v>
      </c>
      <c r="H5" s="87" t="s">
        <v>112</v>
      </c>
      <c r="I5" s="58" t="s">
        <v>44</v>
      </c>
      <c r="J5" s="88"/>
      <c r="K5" s="87" t="s">
        <v>20</v>
      </c>
    </row>
    <row r="6" spans="1:12" ht="30.75" thickBot="1" x14ac:dyDescent="0.3">
      <c r="A6" s="106" t="s">
        <v>50</v>
      </c>
      <c r="B6" s="295"/>
      <c r="C6" s="90" t="s">
        <v>21</v>
      </c>
      <c r="D6" s="64">
        <v>26220220051</v>
      </c>
      <c r="E6" s="61">
        <v>447400</v>
      </c>
      <c r="F6" s="61">
        <v>425030</v>
      </c>
      <c r="G6" s="61">
        <v>22370</v>
      </c>
      <c r="H6" s="90" t="s">
        <v>119</v>
      </c>
      <c r="I6" s="64" t="s">
        <v>44</v>
      </c>
      <c r="J6" s="91"/>
      <c r="K6" s="90" t="s">
        <v>20</v>
      </c>
    </row>
    <row r="7" spans="1:12" ht="28.5" customHeight="1" x14ac:dyDescent="0.25">
      <c r="A7" s="75" t="s">
        <v>51</v>
      </c>
      <c r="B7" s="294" t="s">
        <v>104</v>
      </c>
      <c r="C7" s="87" t="s">
        <v>22</v>
      </c>
      <c r="D7" s="58">
        <v>26220220044</v>
      </c>
      <c r="E7" s="55">
        <v>460184</v>
      </c>
      <c r="F7" s="55">
        <v>437174.8</v>
      </c>
      <c r="G7" s="55">
        <v>23009.200000000001</v>
      </c>
      <c r="H7" s="87" t="s">
        <v>113</v>
      </c>
      <c r="I7" s="58" t="s">
        <v>44</v>
      </c>
      <c r="J7" s="88"/>
      <c r="K7" s="87" t="s">
        <v>20</v>
      </c>
      <c r="L7" s="271">
        <f>VLOOKUP("R TUKE",B5:K16,4)</f>
        <v>495756</v>
      </c>
    </row>
    <row r="8" spans="1:12" ht="45" x14ac:dyDescent="0.25">
      <c r="A8" s="89" t="s">
        <v>52</v>
      </c>
      <c r="B8" s="296"/>
      <c r="C8" s="92" t="s">
        <v>28</v>
      </c>
      <c r="D8" s="93">
        <v>26220220048</v>
      </c>
      <c r="E8" s="94">
        <v>63897</v>
      </c>
      <c r="F8" s="94">
        <v>60702.15</v>
      </c>
      <c r="G8" s="94">
        <v>3194.85</v>
      </c>
      <c r="H8" s="92" t="s">
        <v>114</v>
      </c>
      <c r="I8" s="93" t="s">
        <v>42</v>
      </c>
      <c r="J8" s="95"/>
      <c r="K8" s="92" t="s">
        <v>77</v>
      </c>
    </row>
    <row r="9" spans="1:12" ht="45" customHeight="1" x14ac:dyDescent="0.25">
      <c r="A9" s="89" t="s">
        <v>53</v>
      </c>
      <c r="B9" s="296"/>
      <c r="C9" s="92" t="s">
        <v>31</v>
      </c>
      <c r="D9" s="93">
        <v>26220220038</v>
      </c>
      <c r="E9" s="94">
        <v>472541.55</v>
      </c>
      <c r="F9" s="94">
        <v>448914.47</v>
      </c>
      <c r="G9" s="96">
        <v>23627.08</v>
      </c>
      <c r="H9" s="92" t="s">
        <v>98</v>
      </c>
      <c r="I9" s="93" t="s">
        <v>44</v>
      </c>
      <c r="J9" s="95"/>
      <c r="K9" s="92" t="s">
        <v>20</v>
      </c>
    </row>
    <row r="10" spans="1:12" ht="30.75" thickBot="1" x14ac:dyDescent="0.3">
      <c r="A10" s="106" t="s">
        <v>54</v>
      </c>
      <c r="B10" s="295"/>
      <c r="C10" s="90" t="s">
        <v>32</v>
      </c>
      <c r="D10" s="64">
        <v>26220220028</v>
      </c>
      <c r="E10" s="61">
        <v>485000</v>
      </c>
      <c r="F10" s="61">
        <v>460750</v>
      </c>
      <c r="G10" s="61">
        <v>24250</v>
      </c>
      <c r="H10" s="90" t="s">
        <v>115</v>
      </c>
      <c r="I10" s="64" t="s">
        <v>44</v>
      </c>
      <c r="J10" s="91"/>
      <c r="K10" s="90" t="s">
        <v>20</v>
      </c>
    </row>
    <row r="11" spans="1:12" ht="30.75" thickBot="1" x14ac:dyDescent="0.3">
      <c r="A11" s="169" t="s">
        <v>55</v>
      </c>
      <c r="B11" s="97" t="s">
        <v>110</v>
      </c>
      <c r="C11" s="45" t="s">
        <v>25</v>
      </c>
      <c r="D11" s="98">
        <v>26220220024</v>
      </c>
      <c r="E11" s="99">
        <v>495756</v>
      </c>
      <c r="F11" s="99">
        <v>470968.2</v>
      </c>
      <c r="G11" s="99">
        <v>24787.8</v>
      </c>
      <c r="H11" s="45" t="s">
        <v>71</v>
      </c>
      <c r="I11" s="98" t="s">
        <v>44</v>
      </c>
      <c r="J11" s="100"/>
      <c r="K11" s="45" t="s">
        <v>26</v>
      </c>
    </row>
    <row r="12" spans="1:12" ht="30.75" thickBot="1" x14ac:dyDescent="0.3">
      <c r="A12" s="169" t="s">
        <v>56</v>
      </c>
      <c r="B12" s="97" t="s">
        <v>105</v>
      </c>
      <c r="C12" s="45" t="s">
        <v>27</v>
      </c>
      <c r="D12" s="98">
        <v>26220220029</v>
      </c>
      <c r="E12" s="99">
        <v>497543.91</v>
      </c>
      <c r="F12" s="99">
        <v>472666.71</v>
      </c>
      <c r="G12" s="99">
        <v>24877.200000000001</v>
      </c>
      <c r="H12" s="45" t="s">
        <v>116</v>
      </c>
      <c r="I12" s="98" t="s">
        <v>44</v>
      </c>
      <c r="J12" s="100"/>
      <c r="K12" s="45" t="s">
        <v>24</v>
      </c>
    </row>
    <row r="13" spans="1:12" ht="45.75" thickBot="1" x14ac:dyDescent="0.3">
      <c r="A13" s="169" t="s">
        <v>57</v>
      </c>
      <c r="B13" s="97" t="s">
        <v>106</v>
      </c>
      <c r="C13" s="45" t="s">
        <v>29</v>
      </c>
      <c r="D13" s="98">
        <v>26220220037</v>
      </c>
      <c r="E13" s="99">
        <v>161536</v>
      </c>
      <c r="F13" s="99">
        <v>161536</v>
      </c>
      <c r="G13" s="99">
        <v>0</v>
      </c>
      <c r="H13" s="45" t="s">
        <v>117</v>
      </c>
      <c r="I13" s="98" t="s">
        <v>42</v>
      </c>
      <c r="J13" s="100"/>
      <c r="K13" s="45" t="s">
        <v>20</v>
      </c>
    </row>
    <row r="14" spans="1:12" ht="45.75" thickBot="1" x14ac:dyDescent="0.3">
      <c r="A14" s="169" t="s">
        <v>58</v>
      </c>
      <c r="B14" s="97" t="s">
        <v>111</v>
      </c>
      <c r="C14" s="45" t="s">
        <v>30</v>
      </c>
      <c r="D14" s="98">
        <v>26220220030</v>
      </c>
      <c r="E14" s="99">
        <v>409881.59999999998</v>
      </c>
      <c r="F14" s="99">
        <v>389387.52000000002</v>
      </c>
      <c r="G14" s="99">
        <f>E14*0.05</f>
        <v>20494.080000000002</v>
      </c>
      <c r="H14" s="45" t="s">
        <v>118</v>
      </c>
      <c r="I14" s="98" t="s">
        <v>44</v>
      </c>
      <c r="J14" s="100"/>
      <c r="K14" s="45" t="s">
        <v>20</v>
      </c>
    </row>
    <row r="15" spans="1:12" ht="30" x14ac:dyDescent="0.25">
      <c r="A15" s="75" t="s">
        <v>59</v>
      </c>
      <c r="B15" s="296" t="s">
        <v>107</v>
      </c>
      <c r="C15" s="101" t="s">
        <v>23</v>
      </c>
      <c r="D15" s="102">
        <v>26220220053</v>
      </c>
      <c r="E15" s="103">
        <v>520513.52</v>
      </c>
      <c r="F15" s="103">
        <v>494487.84</v>
      </c>
      <c r="G15" s="103">
        <v>26025.68</v>
      </c>
      <c r="H15" s="87" t="s">
        <v>68</v>
      </c>
      <c r="I15" s="102" t="s">
        <v>44</v>
      </c>
      <c r="J15" s="104"/>
      <c r="K15" s="105" t="s">
        <v>24</v>
      </c>
    </row>
    <row r="16" spans="1:12" ht="45.75" thickBot="1" x14ac:dyDescent="0.3">
      <c r="A16" s="106" t="s">
        <v>60</v>
      </c>
      <c r="B16" s="295"/>
      <c r="C16" s="90" t="s">
        <v>33</v>
      </c>
      <c r="D16" s="64">
        <v>26220220031</v>
      </c>
      <c r="E16" s="107">
        <v>496096</v>
      </c>
      <c r="F16" s="107">
        <v>471291.2</v>
      </c>
      <c r="G16" s="107">
        <v>24804.799999999999</v>
      </c>
      <c r="H16" s="90" t="s">
        <v>120</v>
      </c>
      <c r="I16" s="64" t="s">
        <v>44</v>
      </c>
      <c r="J16" s="91"/>
      <c r="K16" s="108" t="s">
        <v>102</v>
      </c>
    </row>
    <row r="17" spans="5:8" ht="15.75" thickBot="1" x14ac:dyDescent="0.3">
      <c r="E17" s="13">
        <f>SUM(E5:E16)</f>
        <v>4629402.08</v>
      </c>
      <c r="F17" s="13">
        <f>SUM(F5:F16)</f>
        <v>4406008.7649999997</v>
      </c>
      <c r="G17" s="14">
        <f>SUM(G5:G16)</f>
        <v>223393.31</v>
      </c>
      <c r="H17" s="15"/>
    </row>
    <row r="19" spans="5:8" x14ac:dyDescent="0.25">
      <c r="E19" s="156"/>
      <c r="F19" s="156"/>
      <c r="G19" s="156"/>
    </row>
    <row r="20" spans="5:8" x14ac:dyDescent="0.25">
      <c r="E20" s="156"/>
      <c r="F20" s="156"/>
      <c r="G20" s="156"/>
    </row>
    <row r="21" spans="5:8" x14ac:dyDescent="0.25">
      <c r="E21" s="156"/>
      <c r="F21" s="156"/>
      <c r="G21" s="156"/>
    </row>
    <row r="22" spans="5:8" x14ac:dyDescent="0.25">
      <c r="E22" s="156"/>
      <c r="F22" s="156"/>
      <c r="G22" s="156"/>
    </row>
    <row r="23" spans="5:8" x14ac:dyDescent="0.25">
      <c r="E23" s="156"/>
      <c r="F23" s="156"/>
      <c r="G23" s="156"/>
    </row>
    <row r="24" spans="5:8" x14ac:dyDescent="0.25">
      <c r="E24" s="156"/>
      <c r="F24" s="156"/>
      <c r="G24" s="156"/>
    </row>
  </sheetData>
  <mergeCells count="3">
    <mergeCell ref="B5:B6"/>
    <mergeCell ref="B7:B10"/>
    <mergeCell ref="B15:B16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K21" sqref="K21"/>
    </sheetView>
  </sheetViews>
  <sheetFormatPr defaultRowHeight="15" x14ac:dyDescent="0.25"/>
  <cols>
    <col min="1" max="1" width="3.5703125" customWidth="1"/>
    <col min="2" max="2" width="7.28515625" customWidth="1"/>
    <col min="3" max="3" width="38.5703125" customWidth="1"/>
    <col min="4" max="5" width="16" customWidth="1"/>
    <col min="6" max="6" width="14" customWidth="1"/>
    <col min="7" max="7" width="16" customWidth="1"/>
    <col min="8" max="8" width="22" customWidth="1"/>
    <col min="9" max="9" width="5.5703125" customWidth="1"/>
    <col min="10" max="10" width="16.140625" customWidth="1"/>
    <col min="11" max="11" width="14.28515625" customWidth="1"/>
  </cols>
  <sheetData>
    <row r="1" spans="1:11" s="9" customFormat="1" x14ac:dyDescent="0.25">
      <c r="A1" s="298" t="s">
        <v>122</v>
      </c>
      <c r="B1" s="298"/>
      <c r="C1" s="298"/>
      <c r="D1" s="298"/>
      <c r="E1" s="298"/>
      <c r="F1" s="298"/>
      <c r="G1" s="298"/>
      <c r="H1" s="298"/>
      <c r="I1" s="298"/>
    </row>
    <row r="2" spans="1:11" s="9" customFormat="1" x14ac:dyDescent="0.25">
      <c r="A2" s="23" t="s">
        <v>38</v>
      </c>
      <c r="B2" s="22"/>
      <c r="C2" s="22"/>
      <c r="D2" s="22"/>
      <c r="E2" s="22"/>
      <c r="F2" s="22"/>
      <c r="G2" s="22"/>
      <c r="H2" s="22"/>
      <c r="I2" s="22"/>
    </row>
    <row r="3" spans="1:11" s="9" customFormat="1" ht="15.75" thickBot="1" x14ac:dyDescent="0.3">
      <c r="B3" s="24"/>
      <c r="C3" s="10"/>
      <c r="D3" s="10"/>
      <c r="E3" s="10"/>
      <c r="F3" s="10"/>
      <c r="G3" s="10"/>
      <c r="H3" s="10"/>
      <c r="I3" s="10"/>
    </row>
    <row r="4" spans="1:11" s="9" customFormat="1" ht="30.75" thickBot="1" x14ac:dyDescent="0.3">
      <c r="A4" s="39"/>
      <c r="B4" s="41" t="s">
        <v>84</v>
      </c>
      <c r="C4" s="109" t="s">
        <v>0</v>
      </c>
      <c r="D4" s="110" t="s">
        <v>76</v>
      </c>
      <c r="E4" s="82" t="s">
        <v>74</v>
      </c>
      <c r="F4" s="82" t="s">
        <v>75</v>
      </c>
      <c r="G4" s="83" t="s">
        <v>40</v>
      </c>
      <c r="H4" s="110" t="s">
        <v>39</v>
      </c>
      <c r="I4" s="111" t="s">
        <v>85</v>
      </c>
      <c r="J4" s="41" t="s">
        <v>9</v>
      </c>
    </row>
    <row r="5" spans="1:11" s="9" customFormat="1" ht="45.75" thickBot="1" x14ac:dyDescent="0.3">
      <c r="A5" s="40" t="s">
        <v>49</v>
      </c>
      <c r="B5" s="113" t="s">
        <v>110</v>
      </c>
      <c r="C5" s="114" t="s">
        <v>124</v>
      </c>
      <c r="D5" s="98">
        <v>26220220064</v>
      </c>
      <c r="E5" s="115">
        <v>5323601.96</v>
      </c>
      <c r="F5" s="116">
        <v>4525061.66</v>
      </c>
      <c r="G5" s="115">
        <v>266180.09999999998</v>
      </c>
      <c r="H5" s="117" t="s">
        <v>123</v>
      </c>
      <c r="I5" s="118" t="s">
        <v>44</v>
      </c>
      <c r="J5" s="45" t="s">
        <v>164</v>
      </c>
    </row>
    <row r="6" spans="1:11" s="9" customFormat="1" ht="45.75" thickBot="1" x14ac:dyDescent="0.3">
      <c r="A6" s="40" t="s">
        <v>50</v>
      </c>
      <c r="B6" s="119" t="s">
        <v>3</v>
      </c>
      <c r="C6" s="120" t="s">
        <v>37</v>
      </c>
      <c r="D6" s="121">
        <v>26220220063</v>
      </c>
      <c r="E6" s="122">
        <v>2987344.11</v>
      </c>
      <c r="F6" s="123">
        <v>2836781.97</v>
      </c>
      <c r="G6" s="122">
        <v>150562.14000000001</v>
      </c>
      <c r="H6" s="124" t="s">
        <v>68</v>
      </c>
      <c r="I6" s="66" t="s">
        <v>42</v>
      </c>
      <c r="J6" s="71" t="s">
        <v>26</v>
      </c>
    </row>
    <row r="7" spans="1:11" ht="15.75" thickBot="1" x14ac:dyDescent="0.3">
      <c r="E7" s="30">
        <f>SUM(E5:E6)</f>
        <v>8310946.0700000003</v>
      </c>
      <c r="F7" s="30">
        <f>SUM(F5:F6)</f>
        <v>7361843.6300000008</v>
      </c>
      <c r="G7" s="30">
        <f>SUM(G5:G6)</f>
        <v>416742.24</v>
      </c>
    </row>
    <row r="9" spans="1:11" s="8" customFormat="1" x14ac:dyDescent="0.25">
      <c r="A9" s="8" t="s">
        <v>141</v>
      </c>
    </row>
    <row r="10" spans="1:11" s="8" customFormat="1" x14ac:dyDescent="0.25">
      <c r="A10" s="8" t="s">
        <v>38</v>
      </c>
    </row>
    <row r="11" spans="1:11" ht="15.75" thickBot="1" x14ac:dyDescent="0.3"/>
    <row r="12" spans="1:11" s="9" customFormat="1" ht="30.75" thickBot="1" x14ac:dyDescent="0.3">
      <c r="A12" s="39"/>
      <c r="B12" s="125" t="s">
        <v>84</v>
      </c>
      <c r="C12" s="42" t="s">
        <v>0</v>
      </c>
      <c r="D12" s="126" t="s">
        <v>76</v>
      </c>
      <c r="E12" s="127" t="s">
        <v>74</v>
      </c>
      <c r="F12" s="127" t="s">
        <v>75</v>
      </c>
      <c r="G12" s="128" t="s">
        <v>40</v>
      </c>
      <c r="H12" s="126" t="s">
        <v>39</v>
      </c>
      <c r="I12" s="129" t="s">
        <v>85</v>
      </c>
      <c r="J12" s="125" t="s">
        <v>9</v>
      </c>
      <c r="K12" s="125" t="s">
        <v>80</v>
      </c>
    </row>
    <row r="13" spans="1:11" s="9" customFormat="1" ht="45.75" thickBot="1" x14ac:dyDescent="0.3">
      <c r="A13" s="40" t="s">
        <v>49</v>
      </c>
      <c r="B13" s="113" t="s">
        <v>5</v>
      </c>
      <c r="C13" s="114" t="s">
        <v>43</v>
      </c>
      <c r="D13" s="98">
        <v>26220220080</v>
      </c>
      <c r="E13" s="115">
        <v>154823.20000000001</v>
      </c>
      <c r="F13" s="116">
        <v>147082.04</v>
      </c>
      <c r="G13" s="115">
        <v>7741.16</v>
      </c>
      <c r="H13" s="117" t="s">
        <v>125</v>
      </c>
      <c r="I13" s="118" t="s">
        <v>42</v>
      </c>
      <c r="J13" s="45" t="s">
        <v>11</v>
      </c>
      <c r="K13" s="130" t="s">
        <v>142</v>
      </c>
    </row>
    <row r="14" spans="1:11" ht="15.75" thickBot="1" x14ac:dyDescent="0.3">
      <c r="E14" s="30">
        <f>SUM(E13)</f>
        <v>154823.20000000001</v>
      </c>
      <c r="F14" s="30">
        <f>SUM(F13)</f>
        <v>147082.04</v>
      </c>
      <c r="G14" s="30">
        <f>SUM(G13)</f>
        <v>7741.16</v>
      </c>
    </row>
    <row r="16" spans="1:11" s="8" customFormat="1" x14ac:dyDescent="0.25">
      <c r="A16" s="299" t="s">
        <v>126</v>
      </c>
      <c r="B16" s="299"/>
      <c r="C16" s="299"/>
      <c r="D16" s="299"/>
      <c r="E16" s="299"/>
      <c r="F16" s="299"/>
      <c r="G16" s="299"/>
      <c r="H16" s="299"/>
      <c r="I16" s="299"/>
      <c r="J16" s="300"/>
    </row>
    <row r="17" spans="1:10" s="8" customFormat="1" x14ac:dyDescent="0.25">
      <c r="A17" s="8" t="s">
        <v>38</v>
      </c>
      <c r="B17" s="23"/>
      <c r="C17" s="22"/>
      <c r="D17" s="22"/>
      <c r="E17" s="22"/>
      <c r="F17" s="22"/>
      <c r="G17" s="22"/>
      <c r="H17" s="22"/>
      <c r="I17" s="22"/>
    </row>
    <row r="18" spans="1:10" ht="15.75" thickBot="1" x14ac:dyDescent="0.3"/>
    <row r="19" spans="1:10" s="9" customFormat="1" ht="30.75" thickBot="1" x14ac:dyDescent="0.3">
      <c r="A19" s="39"/>
      <c r="B19" s="41" t="s">
        <v>84</v>
      </c>
      <c r="C19" s="109" t="s">
        <v>0</v>
      </c>
      <c r="D19" s="110" t="s">
        <v>76</v>
      </c>
      <c r="E19" s="82" t="s">
        <v>74</v>
      </c>
      <c r="F19" s="82" t="s">
        <v>75</v>
      </c>
      <c r="G19" s="83" t="s">
        <v>40</v>
      </c>
      <c r="H19" s="110" t="s">
        <v>39</v>
      </c>
      <c r="I19" s="111" t="s">
        <v>85</v>
      </c>
      <c r="J19" s="41" t="s">
        <v>9</v>
      </c>
    </row>
    <row r="20" spans="1:10" s="9" customFormat="1" ht="30.75" thickBot="1" x14ac:dyDescent="0.3">
      <c r="A20" s="40" t="s">
        <v>49</v>
      </c>
      <c r="B20" s="113" t="s">
        <v>3</v>
      </c>
      <c r="C20" s="114" t="s">
        <v>47</v>
      </c>
      <c r="D20" s="98">
        <v>26220220131</v>
      </c>
      <c r="E20" s="115">
        <v>971110.25</v>
      </c>
      <c r="F20" s="116">
        <v>922360.52</v>
      </c>
      <c r="G20" s="115">
        <v>48749.73</v>
      </c>
      <c r="H20" s="117" t="s">
        <v>68</v>
      </c>
      <c r="I20" s="118" t="s">
        <v>44</v>
      </c>
      <c r="J20" s="45" t="s">
        <v>134</v>
      </c>
    </row>
    <row r="21" spans="1:10" s="9" customFormat="1" ht="45.75" customHeight="1" x14ac:dyDescent="0.25">
      <c r="A21" s="170" t="s">
        <v>50</v>
      </c>
      <c r="B21" s="297" t="s">
        <v>41</v>
      </c>
      <c r="C21" s="131" t="s">
        <v>65</v>
      </c>
      <c r="D21" s="132">
        <v>26220220125</v>
      </c>
      <c r="E21" s="133">
        <v>949316.5</v>
      </c>
      <c r="F21" s="134">
        <v>901850.67</v>
      </c>
      <c r="G21" s="133">
        <v>48475</v>
      </c>
      <c r="H21" s="135" t="s">
        <v>127</v>
      </c>
      <c r="I21" s="136" t="s">
        <v>44</v>
      </c>
      <c r="J21" s="101" t="s">
        <v>133</v>
      </c>
    </row>
    <row r="22" spans="1:10" s="9" customFormat="1" ht="45.75" thickBot="1" x14ac:dyDescent="0.3">
      <c r="A22" s="171" t="s">
        <v>51</v>
      </c>
      <c r="B22" s="297"/>
      <c r="C22" s="137" t="s">
        <v>63</v>
      </c>
      <c r="D22" s="138">
        <v>26220220103</v>
      </c>
      <c r="E22" s="139">
        <v>985512</v>
      </c>
      <c r="F22" s="140">
        <v>936236.4</v>
      </c>
      <c r="G22" s="139">
        <v>49440.1</v>
      </c>
      <c r="H22" s="141" t="s">
        <v>118</v>
      </c>
      <c r="I22" s="142" t="s">
        <v>44</v>
      </c>
      <c r="J22" s="143" t="s">
        <v>130</v>
      </c>
    </row>
    <row r="23" spans="1:10" s="9" customFormat="1" ht="30.75" thickBot="1" x14ac:dyDescent="0.3">
      <c r="A23" s="40" t="s">
        <v>52</v>
      </c>
      <c r="B23" s="113" t="s">
        <v>5</v>
      </c>
      <c r="C23" s="114" t="s">
        <v>61</v>
      </c>
      <c r="D23" s="98">
        <v>26220220123</v>
      </c>
      <c r="E23" s="115">
        <v>871479.62</v>
      </c>
      <c r="F23" s="116">
        <v>827905.64</v>
      </c>
      <c r="G23" s="115">
        <v>43573.9</v>
      </c>
      <c r="H23" s="117" t="s">
        <v>128</v>
      </c>
      <c r="I23" s="118" t="s">
        <v>44</v>
      </c>
      <c r="J23" s="45" t="s">
        <v>132</v>
      </c>
    </row>
    <row r="24" spans="1:10" s="9" customFormat="1" ht="30.75" thickBot="1" x14ac:dyDescent="0.3">
      <c r="A24" s="40" t="s">
        <v>53</v>
      </c>
      <c r="B24" s="113" t="s">
        <v>1</v>
      </c>
      <c r="C24" s="114" t="s">
        <v>62</v>
      </c>
      <c r="D24" s="98">
        <v>26220220124</v>
      </c>
      <c r="E24" s="115">
        <v>590240</v>
      </c>
      <c r="F24" s="116">
        <v>560728</v>
      </c>
      <c r="G24" s="115">
        <v>29512</v>
      </c>
      <c r="H24" s="117" t="s">
        <v>129</v>
      </c>
      <c r="I24" s="118" t="s">
        <v>44</v>
      </c>
      <c r="J24" s="45" t="s">
        <v>134</v>
      </c>
    </row>
    <row r="25" spans="1:10" s="9" customFormat="1" ht="45.75" thickBot="1" x14ac:dyDescent="0.3">
      <c r="A25" s="40" t="s">
        <v>54</v>
      </c>
      <c r="B25" s="113" t="s">
        <v>64</v>
      </c>
      <c r="C25" s="114" t="s">
        <v>78</v>
      </c>
      <c r="D25" s="98">
        <v>26220220130</v>
      </c>
      <c r="E25" s="115">
        <v>939272</v>
      </c>
      <c r="F25" s="116">
        <v>892308.4</v>
      </c>
      <c r="G25" s="115">
        <v>46963</v>
      </c>
      <c r="H25" s="117" t="s">
        <v>183</v>
      </c>
      <c r="I25" s="118" t="s">
        <v>44</v>
      </c>
      <c r="J25" s="45" t="s">
        <v>134</v>
      </c>
    </row>
    <row r="26" spans="1:10" ht="15.75" thickBot="1" x14ac:dyDescent="0.3">
      <c r="E26" s="13">
        <f>SUM(E20:E25)</f>
        <v>5306930.37</v>
      </c>
      <c r="F26" s="13">
        <f>SUM(F20:F25)</f>
        <v>5041389.63</v>
      </c>
      <c r="G26" s="13">
        <f>SUM(G20:G25)</f>
        <v>266713.73</v>
      </c>
    </row>
    <row r="28" spans="1:10" x14ac:dyDescent="0.25">
      <c r="E28" s="156"/>
      <c r="F28" s="156"/>
      <c r="G28" s="156"/>
    </row>
    <row r="29" spans="1:10" x14ac:dyDescent="0.25">
      <c r="E29" s="156"/>
      <c r="F29" s="156"/>
      <c r="G29" s="156"/>
    </row>
    <row r="30" spans="1:10" x14ac:dyDescent="0.25">
      <c r="E30" s="156"/>
      <c r="F30" s="156"/>
      <c r="G30" s="156"/>
    </row>
    <row r="31" spans="1:10" x14ac:dyDescent="0.25">
      <c r="E31" s="156"/>
      <c r="F31" s="156"/>
      <c r="G31" s="156"/>
    </row>
    <row r="32" spans="1:10" x14ac:dyDescent="0.25">
      <c r="E32" s="156"/>
      <c r="F32" s="156"/>
      <c r="G32" s="156"/>
    </row>
  </sheetData>
  <mergeCells count="3">
    <mergeCell ref="B21:B22"/>
    <mergeCell ref="A1:I1"/>
    <mergeCell ref="A16:J16"/>
  </mergeCells>
  <conditionalFormatting sqref="D5:G5 D13:G13 D20:G20 D23:G25">
    <cfRule type="expression" dxfId="8" priority="11" stopIfTrue="1">
      <formula>LEN(D5)&gt;1500</formula>
    </cfRule>
  </conditionalFormatting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7" sqref="E7:E8"/>
    </sheetView>
  </sheetViews>
  <sheetFormatPr defaultRowHeight="15" x14ac:dyDescent="0.25"/>
  <cols>
    <col min="1" max="1" width="3.5703125" customWidth="1"/>
    <col min="2" max="2" width="6.7109375" customWidth="1"/>
    <col min="3" max="3" width="38.5703125" customWidth="1"/>
    <col min="4" max="4" width="13.5703125" customWidth="1"/>
    <col min="5" max="5" width="16" customWidth="1"/>
    <col min="6" max="6" width="14" customWidth="1"/>
    <col min="7" max="7" width="15.5703125" customWidth="1"/>
    <col min="8" max="8" width="22" customWidth="1"/>
    <col min="9" max="9" width="4.7109375" customWidth="1"/>
    <col min="10" max="10" width="16.140625" customWidth="1"/>
    <col min="11" max="11" width="21" customWidth="1"/>
  </cols>
  <sheetData>
    <row r="1" spans="1:11" s="8" customFormat="1" x14ac:dyDescent="0.25">
      <c r="A1" s="299" t="s">
        <v>165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1" s="8" customFormat="1" x14ac:dyDescent="0.25">
      <c r="A2" s="8" t="s">
        <v>131</v>
      </c>
      <c r="B2" s="23"/>
      <c r="C2" s="22"/>
      <c r="D2" s="22"/>
      <c r="E2" s="22"/>
      <c r="F2" s="22"/>
      <c r="G2" s="22"/>
      <c r="H2" s="22"/>
      <c r="I2" s="22"/>
    </row>
    <row r="3" spans="1:11" ht="15.75" thickBot="1" x14ac:dyDescent="0.3"/>
    <row r="4" spans="1:11" s="9" customFormat="1" ht="30.75" thickBot="1" x14ac:dyDescent="0.3">
      <c r="A4" s="39"/>
      <c r="B4" s="125" t="s">
        <v>84</v>
      </c>
      <c r="C4" s="42" t="s">
        <v>0</v>
      </c>
      <c r="D4" s="126" t="s">
        <v>76</v>
      </c>
      <c r="E4" s="127" t="s">
        <v>74</v>
      </c>
      <c r="F4" s="127" t="s">
        <v>75</v>
      </c>
      <c r="G4" s="128" t="s">
        <v>40</v>
      </c>
      <c r="H4" s="126" t="s">
        <v>39</v>
      </c>
      <c r="I4" s="129" t="s">
        <v>85</v>
      </c>
      <c r="J4" s="125" t="s">
        <v>9</v>
      </c>
      <c r="K4" s="125" t="s">
        <v>80</v>
      </c>
    </row>
    <row r="5" spans="1:11" s="9" customFormat="1" ht="60.75" thickBot="1" x14ac:dyDescent="0.3">
      <c r="A5" s="112" t="s">
        <v>49</v>
      </c>
      <c r="B5" s="113" t="s">
        <v>3</v>
      </c>
      <c r="C5" s="114" t="s">
        <v>147</v>
      </c>
      <c r="D5" s="98">
        <v>26220220151</v>
      </c>
      <c r="E5" s="115">
        <v>1834605.75</v>
      </c>
      <c r="F5" s="116">
        <v>1742875.46</v>
      </c>
      <c r="G5" s="115">
        <v>91730.29</v>
      </c>
      <c r="H5" s="117" t="s">
        <v>68</v>
      </c>
      <c r="I5" s="118" t="s">
        <v>42</v>
      </c>
      <c r="J5" s="53" t="s">
        <v>143</v>
      </c>
      <c r="K5" s="144" t="s">
        <v>148</v>
      </c>
    </row>
    <row r="6" spans="1:11" s="9" customFormat="1" ht="30.75" thickBot="1" x14ac:dyDescent="0.3">
      <c r="A6" s="112" t="s">
        <v>50</v>
      </c>
      <c r="B6" s="113" t="s">
        <v>5</v>
      </c>
      <c r="C6" s="114" t="s">
        <v>66</v>
      </c>
      <c r="D6" s="98">
        <v>26220220145</v>
      </c>
      <c r="E6" s="115">
        <v>451008</v>
      </c>
      <c r="F6" s="116">
        <v>428457.6</v>
      </c>
      <c r="G6" s="115">
        <v>22550.400000000001</v>
      </c>
      <c r="H6" s="117" t="s">
        <v>125</v>
      </c>
      <c r="I6" s="118" t="s">
        <v>42</v>
      </c>
      <c r="J6" s="98" t="s">
        <v>143</v>
      </c>
      <c r="K6" s="86" t="s">
        <v>79</v>
      </c>
    </row>
    <row r="7" spans="1:11" s="9" customFormat="1" ht="45.75" thickBot="1" x14ac:dyDescent="0.3">
      <c r="A7" s="303" t="s">
        <v>51</v>
      </c>
      <c r="B7" s="145" t="s">
        <v>5</v>
      </c>
      <c r="C7" s="305" t="s">
        <v>67</v>
      </c>
      <c r="D7" s="307">
        <v>26220220141</v>
      </c>
      <c r="E7" s="309">
        <v>1080069.3999999999</v>
      </c>
      <c r="F7" s="311">
        <v>1026065.93</v>
      </c>
      <c r="G7" s="309">
        <v>54003.47</v>
      </c>
      <c r="H7" s="146" t="s">
        <v>135</v>
      </c>
      <c r="I7" s="313" t="s">
        <v>42</v>
      </c>
      <c r="J7" s="296" t="s">
        <v>143</v>
      </c>
      <c r="K7" s="301" t="s">
        <v>145</v>
      </c>
    </row>
    <row r="8" spans="1:11" s="9" customFormat="1" ht="45.75" thickBot="1" x14ac:dyDescent="0.3">
      <c r="A8" s="304"/>
      <c r="B8" s="113" t="s">
        <v>34</v>
      </c>
      <c r="C8" s="306"/>
      <c r="D8" s="308"/>
      <c r="E8" s="310"/>
      <c r="F8" s="312"/>
      <c r="G8" s="310"/>
      <c r="H8" s="117" t="s">
        <v>72</v>
      </c>
      <c r="I8" s="314"/>
      <c r="J8" s="296"/>
      <c r="K8" s="302"/>
    </row>
    <row r="9" spans="1:11" s="9" customFormat="1" ht="30.75" thickBot="1" x14ac:dyDescent="0.3">
      <c r="A9" s="112" t="s">
        <v>52</v>
      </c>
      <c r="B9" s="119" t="s">
        <v>35</v>
      </c>
      <c r="C9" s="120" t="s">
        <v>69</v>
      </c>
      <c r="D9" s="147">
        <v>26220220144</v>
      </c>
      <c r="E9" s="148">
        <v>449961.4</v>
      </c>
      <c r="F9" s="149">
        <v>433961.4</v>
      </c>
      <c r="G9" s="148">
        <v>22500</v>
      </c>
      <c r="H9" s="150" t="s">
        <v>70</v>
      </c>
      <c r="I9" s="66" t="s">
        <v>42</v>
      </c>
      <c r="J9" s="98" t="s">
        <v>144</v>
      </c>
      <c r="K9" s="86" t="s">
        <v>146</v>
      </c>
    </row>
    <row r="10" spans="1:11" ht="15.75" thickBot="1" x14ac:dyDescent="0.3">
      <c r="E10" s="12">
        <f>SUM(E5:E9)</f>
        <v>3815644.55</v>
      </c>
      <c r="F10" s="12">
        <f>SUM(F5:F9)</f>
        <v>3631360.39</v>
      </c>
      <c r="G10" s="12">
        <f>SUM(G5:G9)</f>
        <v>190784.16</v>
      </c>
    </row>
    <row r="11" spans="1:11" x14ac:dyDescent="0.25">
      <c r="E11" s="27"/>
      <c r="F11" s="27"/>
      <c r="G11" s="27"/>
    </row>
  </sheetData>
  <mergeCells count="10">
    <mergeCell ref="K7:K8"/>
    <mergeCell ref="A7:A8"/>
    <mergeCell ref="A1:J1"/>
    <mergeCell ref="C7:C8"/>
    <mergeCell ref="D7:D8"/>
    <mergeCell ref="E7:E8"/>
    <mergeCell ref="F7:F8"/>
    <mergeCell ref="G7:G8"/>
    <mergeCell ref="I7:I8"/>
    <mergeCell ref="J7:J8"/>
  </mergeCells>
  <conditionalFormatting sqref="D9:G9 D5:G6">
    <cfRule type="expression" dxfId="7" priority="4" stopIfTrue="1">
      <formula>LEN(D5)&gt;1500</formula>
    </cfRule>
  </conditionalFormatting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8" sqref="C8"/>
    </sheetView>
  </sheetViews>
  <sheetFormatPr defaultRowHeight="15" x14ac:dyDescent="0.25"/>
  <cols>
    <col min="1" max="1" width="3.5703125" customWidth="1"/>
    <col min="2" max="2" width="6.7109375" customWidth="1"/>
    <col min="3" max="3" width="38.5703125" customWidth="1"/>
    <col min="4" max="4" width="13.5703125" customWidth="1"/>
    <col min="5" max="5" width="16" customWidth="1"/>
    <col min="6" max="6" width="14" customWidth="1"/>
    <col min="7" max="7" width="15.5703125" customWidth="1"/>
    <col min="8" max="8" width="22" customWidth="1"/>
    <col min="9" max="9" width="4.7109375" customWidth="1"/>
    <col min="10" max="10" width="16.140625" customWidth="1"/>
    <col min="11" max="11" width="21" customWidth="1"/>
  </cols>
  <sheetData>
    <row r="1" spans="1:11" x14ac:dyDescent="0.25">
      <c r="E1" s="27"/>
      <c r="F1" s="27"/>
      <c r="G1" s="27"/>
    </row>
    <row r="2" spans="1:11" s="8" customFormat="1" ht="28.5" customHeight="1" x14ac:dyDescent="0.25">
      <c r="A2" s="299" t="s">
        <v>167</v>
      </c>
      <c r="B2" s="299"/>
      <c r="C2" s="299"/>
      <c r="D2" s="299"/>
      <c r="E2" s="299"/>
      <c r="F2" s="299"/>
      <c r="G2" s="299"/>
      <c r="H2" s="299"/>
      <c r="I2" s="299"/>
      <c r="J2" s="299"/>
      <c r="K2" s="315"/>
    </row>
    <row r="3" spans="1:11" s="8" customFormat="1" x14ac:dyDescent="0.25">
      <c r="A3" s="8" t="s">
        <v>166</v>
      </c>
      <c r="B3" s="23"/>
      <c r="C3" s="22"/>
      <c r="D3" s="22"/>
      <c r="E3" s="22"/>
      <c r="F3" s="22"/>
      <c r="G3" s="22"/>
      <c r="H3" s="22"/>
      <c r="I3" s="22"/>
    </row>
    <row r="4" spans="1:11" ht="15.75" thickBot="1" x14ac:dyDescent="0.3"/>
    <row r="5" spans="1:11" s="9" customFormat="1" ht="30.75" thickBot="1" x14ac:dyDescent="0.3">
      <c r="A5" s="39"/>
      <c r="B5" s="41" t="s">
        <v>84</v>
      </c>
      <c r="C5" s="109" t="s">
        <v>0</v>
      </c>
      <c r="D5" s="110" t="s">
        <v>76</v>
      </c>
      <c r="E5" s="82" t="s">
        <v>170</v>
      </c>
      <c r="F5" s="82" t="s">
        <v>171</v>
      </c>
      <c r="G5" s="83" t="s">
        <v>172</v>
      </c>
      <c r="H5" s="110" t="s">
        <v>173</v>
      </c>
      <c r="I5" s="111" t="s">
        <v>85</v>
      </c>
      <c r="J5" s="41" t="s">
        <v>9</v>
      </c>
      <c r="K5" s="41" t="s">
        <v>174</v>
      </c>
    </row>
    <row r="6" spans="1:11" s="9" customFormat="1" ht="114" thickBot="1" x14ac:dyDescent="0.3">
      <c r="A6" s="183" t="s">
        <v>49</v>
      </c>
      <c r="B6" s="119" t="s">
        <v>35</v>
      </c>
      <c r="C6" s="184" t="s">
        <v>179</v>
      </c>
      <c r="D6" s="147">
        <v>26220220154</v>
      </c>
      <c r="E6" s="185">
        <v>7751550.7199999997</v>
      </c>
      <c r="F6" s="186">
        <v>616805.5</v>
      </c>
      <c r="G6" s="185">
        <v>0</v>
      </c>
      <c r="H6" s="187" t="s">
        <v>117</v>
      </c>
      <c r="I6" s="188" t="s">
        <v>42</v>
      </c>
      <c r="J6" s="189" t="s">
        <v>180</v>
      </c>
      <c r="K6" s="190" t="s">
        <v>181</v>
      </c>
    </row>
    <row r="7" spans="1:11" s="9" customFormat="1" ht="102.75" thickBot="1" x14ac:dyDescent="0.3">
      <c r="A7" s="183" t="s">
        <v>50</v>
      </c>
      <c r="B7" s="113" t="s">
        <v>110</v>
      </c>
      <c r="C7" s="114" t="s">
        <v>175</v>
      </c>
      <c r="D7" s="98">
        <v>26220220155</v>
      </c>
      <c r="E7" s="115">
        <v>6081060.0599999996</v>
      </c>
      <c r="F7" s="116">
        <v>1337589.8400000001</v>
      </c>
      <c r="G7" s="115">
        <v>70399.47</v>
      </c>
      <c r="H7" s="117" t="s">
        <v>176</v>
      </c>
      <c r="I7" s="118" t="s">
        <v>44</v>
      </c>
      <c r="J7" s="182" t="s">
        <v>177</v>
      </c>
      <c r="K7" s="191" t="s">
        <v>182</v>
      </c>
    </row>
    <row r="8" spans="1:11" s="9" customFormat="1" ht="53.25" customHeight="1" thickBot="1" x14ac:dyDescent="0.3">
      <c r="A8" s="40" t="s">
        <v>51</v>
      </c>
      <c r="B8" s="113" t="s">
        <v>64</v>
      </c>
      <c r="C8" s="114" t="s">
        <v>169</v>
      </c>
      <c r="D8" s="98">
        <v>26220220156</v>
      </c>
      <c r="E8" s="115">
        <v>7215942.3499999996</v>
      </c>
      <c r="F8" s="116">
        <v>744162.08</v>
      </c>
      <c r="G8" s="115">
        <v>39166.43</v>
      </c>
      <c r="H8" s="117" t="s">
        <v>168</v>
      </c>
      <c r="I8" s="118" t="s">
        <v>42</v>
      </c>
      <c r="J8" s="182" t="s">
        <v>180</v>
      </c>
      <c r="K8" s="192" t="s">
        <v>178</v>
      </c>
    </row>
    <row r="9" spans="1:11" ht="15.75" thickBot="1" x14ac:dyDescent="0.3">
      <c r="E9" s="12">
        <f>SUM(E6:E8)</f>
        <v>21048553.129999999</v>
      </c>
      <c r="F9" s="12">
        <f>SUM(F6:F8)</f>
        <v>2698557.42</v>
      </c>
      <c r="G9" s="12">
        <f>SUM(G6:G8)</f>
        <v>109565.9</v>
      </c>
    </row>
  </sheetData>
  <mergeCells count="1">
    <mergeCell ref="A2:K2"/>
  </mergeCells>
  <conditionalFormatting sqref="D6:G8">
    <cfRule type="expression" dxfId="6" priority="1" stopIfTrue="1">
      <formula>LEN(D6)&gt;1500</formula>
    </cfRule>
  </conditionalFormatting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10" sqref="C10"/>
    </sheetView>
  </sheetViews>
  <sheetFormatPr defaultRowHeight="15" x14ac:dyDescent="0.25"/>
  <cols>
    <col min="1" max="1" width="3.5703125" customWidth="1"/>
    <col min="2" max="2" width="9.140625" customWidth="1"/>
    <col min="3" max="3" width="38.28515625" bestFit="1" customWidth="1"/>
    <col min="4" max="4" width="12.28515625" customWidth="1"/>
    <col min="5" max="5" width="16" customWidth="1"/>
    <col min="6" max="6" width="16.85546875" customWidth="1"/>
    <col min="7" max="7" width="13.42578125" customWidth="1"/>
    <col min="8" max="8" width="24.42578125" customWidth="1"/>
    <col min="9" max="9" width="4" customWidth="1"/>
    <col min="10" max="10" width="15.5703125" customWidth="1"/>
    <col min="11" max="11" width="18.42578125" customWidth="1"/>
    <col min="12" max="12" width="22.140625" customWidth="1"/>
  </cols>
  <sheetData>
    <row r="1" spans="1:11" x14ac:dyDescent="0.25">
      <c r="E1" s="27"/>
      <c r="F1" s="27"/>
      <c r="G1" s="27"/>
    </row>
    <row r="2" spans="1:11" s="198" customFormat="1" ht="14.25" customHeight="1" x14ac:dyDescent="0.25">
      <c r="A2" s="316" t="s">
        <v>184</v>
      </c>
      <c r="B2" s="316"/>
      <c r="C2" s="316"/>
      <c r="D2" s="316"/>
      <c r="E2" s="316"/>
      <c r="F2" s="316"/>
      <c r="G2" s="316"/>
      <c r="H2" s="316"/>
      <c r="I2" s="316"/>
      <c r="J2" s="316"/>
      <c r="K2" s="315"/>
    </row>
    <row r="3" spans="1:11" s="198" customFormat="1" x14ac:dyDescent="0.25">
      <c r="A3" s="198" t="s">
        <v>166</v>
      </c>
      <c r="B3" s="25"/>
      <c r="C3" s="199"/>
      <c r="D3" s="199"/>
      <c r="E3" s="199"/>
      <c r="F3" s="199"/>
      <c r="G3" s="199"/>
      <c r="H3" s="199"/>
      <c r="I3" s="199"/>
    </row>
    <row r="4" spans="1:11" ht="15.75" thickBot="1" x14ac:dyDescent="0.3"/>
    <row r="5" spans="1:11" s="9" customFormat="1" ht="45.75" thickBot="1" x14ac:dyDescent="0.3">
      <c r="A5" s="200"/>
      <c r="B5" s="127" t="s">
        <v>185</v>
      </c>
      <c r="C5" s="128" t="s">
        <v>0</v>
      </c>
      <c r="D5" s="201" t="s">
        <v>186</v>
      </c>
      <c r="E5" s="127" t="s">
        <v>187</v>
      </c>
      <c r="F5" s="128" t="s">
        <v>188</v>
      </c>
      <c r="G5" s="82" t="s">
        <v>207</v>
      </c>
      <c r="H5" s="234" t="s">
        <v>173</v>
      </c>
      <c r="I5" s="202" t="s">
        <v>42</v>
      </c>
      <c r="J5" s="127" t="s">
        <v>9</v>
      </c>
      <c r="K5" s="127" t="s">
        <v>80</v>
      </c>
    </row>
    <row r="6" spans="1:11" s="9" customFormat="1" ht="63.75" customHeight="1" thickBot="1" x14ac:dyDescent="0.3">
      <c r="A6" s="203" t="s">
        <v>49</v>
      </c>
      <c r="B6" s="204" t="s">
        <v>3</v>
      </c>
      <c r="C6" s="205" t="s">
        <v>189</v>
      </c>
      <c r="D6" s="206">
        <v>26220220168</v>
      </c>
      <c r="E6" s="207">
        <v>1718794.48</v>
      </c>
      <c r="F6" s="208">
        <v>812918.16</v>
      </c>
      <c r="G6" s="207">
        <v>40645.910000000003</v>
      </c>
      <c r="H6" s="235" t="s">
        <v>68</v>
      </c>
      <c r="I6" s="209" t="s">
        <v>42</v>
      </c>
      <c r="J6" s="206" t="s">
        <v>190</v>
      </c>
      <c r="K6" s="210" t="s">
        <v>191</v>
      </c>
    </row>
    <row r="7" spans="1:11" s="9" customFormat="1" ht="30.75" thickBot="1" x14ac:dyDescent="0.3">
      <c r="A7" s="211" t="s">
        <v>50</v>
      </c>
      <c r="B7" s="204" t="s">
        <v>34</v>
      </c>
      <c r="C7" s="212" t="s">
        <v>192</v>
      </c>
      <c r="D7" s="213">
        <v>26220220174</v>
      </c>
      <c r="E7" s="214">
        <v>1762900.8</v>
      </c>
      <c r="F7" s="215">
        <v>190000</v>
      </c>
      <c r="G7" s="214">
        <v>9500</v>
      </c>
      <c r="H7" s="236" t="s">
        <v>193</v>
      </c>
      <c r="I7" s="216" t="s">
        <v>42</v>
      </c>
      <c r="J7" s="217" t="s">
        <v>190</v>
      </c>
      <c r="K7" s="218" t="s">
        <v>194</v>
      </c>
    </row>
    <row r="8" spans="1:11" s="9" customFormat="1" ht="30.75" thickBot="1" x14ac:dyDescent="0.3">
      <c r="A8" s="211" t="s">
        <v>51</v>
      </c>
      <c r="B8" s="219" t="s">
        <v>64</v>
      </c>
      <c r="C8" s="220" t="s">
        <v>195</v>
      </c>
      <c r="D8" s="221">
        <v>26220220161</v>
      </c>
      <c r="E8" s="222">
        <v>2386443.5</v>
      </c>
      <c r="F8" s="223">
        <v>297857.5</v>
      </c>
      <c r="G8" s="222">
        <v>14893</v>
      </c>
      <c r="H8" s="237" t="s">
        <v>196</v>
      </c>
      <c r="I8" s="224" t="s">
        <v>42</v>
      </c>
      <c r="J8" s="221" t="s">
        <v>206</v>
      </c>
      <c r="K8" s="225" t="s">
        <v>197</v>
      </c>
    </row>
    <row r="9" spans="1:11" s="9" customFormat="1" ht="45.75" thickBot="1" x14ac:dyDescent="0.3">
      <c r="A9" s="226" t="s">
        <v>52</v>
      </c>
      <c r="B9" s="219" t="s">
        <v>34</v>
      </c>
      <c r="C9" s="227" t="s">
        <v>198</v>
      </c>
      <c r="D9" s="228">
        <v>26220220164</v>
      </c>
      <c r="E9" s="229">
        <v>1345924.2</v>
      </c>
      <c r="F9" s="230">
        <v>299224.2</v>
      </c>
      <c r="G9" s="229">
        <v>15500</v>
      </c>
      <c r="H9" s="238" t="s">
        <v>199</v>
      </c>
      <c r="I9" s="231" t="s">
        <v>42</v>
      </c>
      <c r="J9" s="228" t="s">
        <v>200</v>
      </c>
      <c r="K9" s="232" t="s">
        <v>201</v>
      </c>
    </row>
    <row r="10" spans="1:11" s="9" customFormat="1" ht="30.75" thickBot="1" x14ac:dyDescent="0.3">
      <c r="A10" s="226" t="s">
        <v>53</v>
      </c>
      <c r="B10" s="204" t="s">
        <v>3</v>
      </c>
      <c r="C10" s="212" t="s">
        <v>202</v>
      </c>
      <c r="D10" s="213">
        <v>26220220160</v>
      </c>
      <c r="E10" s="214">
        <v>2335840</v>
      </c>
      <c r="F10" s="215">
        <v>511400</v>
      </c>
      <c r="G10" s="214">
        <v>25570</v>
      </c>
      <c r="H10" s="239" t="s">
        <v>203</v>
      </c>
      <c r="I10" s="216" t="s">
        <v>42</v>
      </c>
      <c r="J10" s="213" t="s">
        <v>204</v>
      </c>
      <c r="K10" s="233" t="s">
        <v>205</v>
      </c>
    </row>
    <row r="11" spans="1:11" s="9" customFormat="1" ht="15.75" customHeight="1" thickBot="1" x14ac:dyDescent="0.3">
      <c r="A11"/>
      <c r="B11"/>
      <c r="C11"/>
      <c r="D11"/>
      <c r="E11" s="13">
        <f>SUM(E6:E10)</f>
        <v>9549902.9800000004</v>
      </c>
      <c r="F11" s="13">
        <f>SUM(F6:F10)</f>
        <v>2111399.8600000003</v>
      </c>
      <c r="G11" s="13">
        <f>SUM(G6:G10)</f>
        <v>106108.91</v>
      </c>
      <c r="H11"/>
      <c r="I11"/>
      <c r="J11"/>
      <c r="K11"/>
    </row>
    <row r="12" spans="1:11" s="9" customFormat="1" ht="50.25" customHeight="1" x14ac:dyDescent="0.25">
      <c r="A12"/>
      <c r="B12"/>
      <c r="C12"/>
      <c r="D12"/>
      <c r="E12"/>
      <c r="F12"/>
      <c r="G12"/>
      <c r="H12"/>
      <c r="I12"/>
      <c r="J12"/>
      <c r="K12"/>
    </row>
    <row r="13" spans="1:11" s="9" customFormat="1" ht="30.75" customHeight="1" x14ac:dyDescent="0.25">
      <c r="A13"/>
      <c r="B13"/>
      <c r="C13"/>
      <c r="D13"/>
      <c r="E13"/>
      <c r="F13"/>
      <c r="G13"/>
      <c r="H13"/>
      <c r="I13"/>
      <c r="J13"/>
      <c r="K13"/>
    </row>
    <row r="14" spans="1:11" s="9" customFormat="1" ht="45.75" customHeight="1" x14ac:dyDescent="0.25">
      <c r="A14"/>
      <c r="B14"/>
      <c r="C14"/>
      <c r="D14"/>
      <c r="E14"/>
      <c r="F14"/>
      <c r="G14"/>
      <c r="H14"/>
      <c r="I14"/>
      <c r="J14"/>
      <c r="K14"/>
    </row>
    <row r="15" spans="1:11" s="9" customFormat="1" ht="46.5" customHeight="1" x14ac:dyDescent="0.25">
      <c r="A15"/>
      <c r="B15"/>
      <c r="C15"/>
      <c r="D15"/>
      <c r="E15"/>
      <c r="F15"/>
      <c r="G15"/>
      <c r="H15"/>
      <c r="I15"/>
      <c r="J15"/>
      <c r="K15"/>
    </row>
    <row r="16" spans="1:11" s="9" customFormat="1" ht="47.25" customHeight="1" x14ac:dyDescent="0.25">
      <c r="A16"/>
      <c r="B16"/>
      <c r="C16"/>
      <c r="D16"/>
      <c r="E16"/>
      <c r="F16"/>
      <c r="G16"/>
      <c r="H16"/>
      <c r="I16"/>
      <c r="J16"/>
      <c r="K16"/>
    </row>
    <row r="17" spans="1:11" s="9" customFormat="1" ht="48.75" customHeight="1" x14ac:dyDescent="0.25">
      <c r="A17"/>
      <c r="B17"/>
      <c r="C17"/>
      <c r="D17"/>
      <c r="E17"/>
      <c r="F17"/>
      <c r="G17"/>
      <c r="H17"/>
      <c r="I17"/>
      <c r="J17"/>
      <c r="K17"/>
    </row>
    <row r="18" spans="1:11" s="9" customFormat="1" ht="63" customHeight="1" x14ac:dyDescent="0.25">
      <c r="A18"/>
      <c r="B18"/>
      <c r="C18"/>
      <c r="D18"/>
      <c r="E18"/>
      <c r="F18"/>
      <c r="G18"/>
      <c r="H18"/>
      <c r="I18"/>
      <c r="J18"/>
      <c r="K18"/>
    </row>
    <row r="19" spans="1:11" s="9" customFormat="1" ht="35.25" customHeight="1" x14ac:dyDescent="0.25">
      <c r="A19"/>
      <c r="B19"/>
      <c r="C19"/>
      <c r="D19"/>
      <c r="E19"/>
      <c r="F19"/>
      <c r="G19"/>
      <c r="H19"/>
      <c r="I19"/>
      <c r="J19"/>
      <c r="K19"/>
    </row>
    <row r="20" spans="1:11" s="9" customFormat="1" ht="13.5" customHeigh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9" customFormat="1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s="9" customFormat="1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9" customFormat="1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9" customFormat="1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9" customFormat="1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9" customFormat="1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9" customFormat="1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9" customFormat="1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9" customFormat="1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9" customFormat="1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9" customFormat="1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9" customFormat="1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s="9" customFormat="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s="9" customFormat="1" ht="13.5" customHeight="1" x14ac:dyDescent="0.25">
      <c r="A34"/>
      <c r="B34"/>
      <c r="C34"/>
      <c r="D34"/>
      <c r="E34"/>
      <c r="F34"/>
      <c r="G34"/>
      <c r="H34"/>
      <c r="I34"/>
      <c r="J34"/>
      <c r="K34"/>
    </row>
  </sheetData>
  <mergeCells count="1">
    <mergeCell ref="A2:K2"/>
  </mergeCells>
  <conditionalFormatting sqref="D7:G10 D6">
    <cfRule type="expression" dxfId="5" priority="2" stopIfTrue="1">
      <formula>LEN(D6)&gt;1500</formula>
    </cfRule>
  </conditionalFormatting>
  <conditionalFormatting sqref="E6:G6">
    <cfRule type="expression" dxfId="4" priority="1" stopIfTrue="1">
      <formula>LEN(E6)&gt;1500</formula>
    </cfRule>
  </conditionalFormatting>
  <pageMargins left="0.7" right="0.7" top="0.75" bottom="0.75" header="0.3" footer="0.3"/>
  <pageSetup paperSize="9" scale="7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:K2"/>
    </sheetView>
  </sheetViews>
  <sheetFormatPr defaultRowHeight="15" x14ac:dyDescent="0.25"/>
  <cols>
    <col min="1" max="1" width="3.5703125" customWidth="1"/>
    <col min="2" max="2" width="6.7109375" customWidth="1"/>
    <col min="3" max="3" width="38.5703125" customWidth="1"/>
    <col min="4" max="4" width="13.5703125" customWidth="1"/>
    <col min="5" max="5" width="16" customWidth="1"/>
    <col min="6" max="6" width="14" customWidth="1"/>
    <col min="7" max="7" width="15.5703125" customWidth="1"/>
    <col min="8" max="8" width="22" customWidth="1"/>
    <col min="9" max="9" width="4.7109375" customWidth="1"/>
    <col min="10" max="10" width="16.140625" customWidth="1"/>
    <col min="11" max="11" width="21" customWidth="1"/>
  </cols>
  <sheetData>
    <row r="1" spans="1:11" x14ac:dyDescent="0.25">
      <c r="E1" s="27"/>
      <c r="F1" s="27"/>
      <c r="G1" s="27"/>
    </row>
    <row r="2" spans="1:11" s="8" customFormat="1" ht="28.5" customHeight="1" x14ac:dyDescent="0.25">
      <c r="A2" s="299" t="s">
        <v>243</v>
      </c>
      <c r="B2" s="299"/>
      <c r="C2" s="299"/>
      <c r="D2" s="299"/>
      <c r="E2" s="299"/>
      <c r="F2" s="299"/>
      <c r="G2" s="299"/>
      <c r="H2" s="299"/>
      <c r="I2" s="299"/>
      <c r="J2" s="299"/>
      <c r="K2" s="315"/>
    </row>
    <row r="3" spans="1:11" s="8" customFormat="1" x14ac:dyDescent="0.25">
      <c r="A3" s="8" t="s">
        <v>166</v>
      </c>
      <c r="B3" s="23"/>
      <c r="C3" s="22"/>
      <c r="D3" s="22"/>
      <c r="E3" s="22"/>
      <c r="F3" s="22"/>
      <c r="G3" s="22"/>
      <c r="H3" s="22"/>
      <c r="I3" s="22"/>
    </row>
    <row r="4" spans="1:11" ht="15.75" thickBot="1" x14ac:dyDescent="0.3"/>
    <row r="5" spans="1:11" s="9" customFormat="1" ht="45.75" thickBot="1" x14ac:dyDescent="0.3">
      <c r="A5" s="39"/>
      <c r="B5" s="41" t="s">
        <v>84</v>
      </c>
      <c r="C5" s="109" t="s">
        <v>0</v>
      </c>
      <c r="D5" s="110" t="s">
        <v>76</v>
      </c>
      <c r="E5" s="82" t="s">
        <v>226</v>
      </c>
      <c r="F5" s="82" t="s">
        <v>224</v>
      </c>
      <c r="G5" s="83" t="s">
        <v>225</v>
      </c>
      <c r="H5" s="110" t="s">
        <v>173</v>
      </c>
      <c r="I5" s="111" t="s">
        <v>85</v>
      </c>
      <c r="J5" s="41" t="s">
        <v>9</v>
      </c>
      <c r="K5" s="41" t="s">
        <v>174</v>
      </c>
    </row>
    <row r="6" spans="1:11" s="9" customFormat="1" ht="45.75" thickBot="1" x14ac:dyDescent="0.3">
      <c r="A6" s="183" t="s">
        <v>49</v>
      </c>
      <c r="B6" s="119" t="s">
        <v>110</v>
      </c>
      <c r="C6" s="184" t="s">
        <v>223</v>
      </c>
      <c r="D6" s="147">
        <v>26220220182</v>
      </c>
      <c r="E6" s="185">
        <v>41735688.039999999</v>
      </c>
      <c r="F6" s="186">
        <v>39648903.640000001</v>
      </c>
      <c r="G6" s="185">
        <v>2086784.4</v>
      </c>
      <c r="H6" s="187" t="s">
        <v>119</v>
      </c>
      <c r="I6" s="188" t="s">
        <v>44</v>
      </c>
      <c r="J6" s="189" t="s">
        <v>222</v>
      </c>
      <c r="K6" s="190" t="s">
        <v>235</v>
      </c>
    </row>
    <row r="7" spans="1:11" s="9" customFormat="1" ht="30.75" thickBot="1" x14ac:dyDescent="0.3">
      <c r="A7" s="183" t="s">
        <v>50</v>
      </c>
      <c r="B7" s="113" t="s">
        <v>34</v>
      </c>
      <c r="C7" s="114" t="s">
        <v>227</v>
      </c>
      <c r="D7" s="98">
        <v>26220220185</v>
      </c>
      <c r="E7" s="115">
        <v>31136177.469999999</v>
      </c>
      <c r="F7" s="116">
        <v>1638746.17</v>
      </c>
      <c r="G7" s="115">
        <v>75497.490000000005</v>
      </c>
      <c r="H7" s="117" t="s">
        <v>228</v>
      </c>
      <c r="I7" s="118" t="s">
        <v>42</v>
      </c>
      <c r="J7" s="182" t="s">
        <v>229</v>
      </c>
      <c r="K7" s="191" t="s">
        <v>230</v>
      </c>
    </row>
    <row r="8" spans="1:11" s="9" customFormat="1" ht="91.5" thickBot="1" x14ac:dyDescent="0.3">
      <c r="A8" s="40" t="s">
        <v>51</v>
      </c>
      <c r="B8" s="113" t="s">
        <v>35</v>
      </c>
      <c r="C8" s="275" t="s">
        <v>231</v>
      </c>
      <c r="D8" s="276">
        <v>26220220186</v>
      </c>
      <c r="E8" s="277">
        <v>22192045.170000002</v>
      </c>
      <c r="F8" s="278">
        <v>10810</v>
      </c>
      <c r="G8" s="277">
        <v>0</v>
      </c>
      <c r="H8" s="279" t="s">
        <v>232</v>
      </c>
      <c r="I8" s="280" t="s">
        <v>42</v>
      </c>
      <c r="J8" s="281" t="s">
        <v>233</v>
      </c>
      <c r="K8" s="282" t="s">
        <v>234</v>
      </c>
    </row>
    <row r="9" spans="1:11" ht="15.75" thickBot="1" x14ac:dyDescent="0.3">
      <c r="E9" s="12">
        <f>SUM(E6:E8)</f>
        <v>95063910.679999992</v>
      </c>
      <c r="F9" s="12">
        <f>SUM(F6:F8)</f>
        <v>41298459.810000002</v>
      </c>
      <c r="G9" s="12">
        <f>SUM(G6:G8)</f>
        <v>2162281.89</v>
      </c>
    </row>
  </sheetData>
  <mergeCells count="1">
    <mergeCell ref="A2:K2"/>
  </mergeCells>
  <conditionalFormatting sqref="D6:G8">
    <cfRule type="expression" dxfId="3" priority="1" stopIfTrue="1">
      <formula>LEN(D6)&gt;1500</formula>
    </cfRule>
  </conditionalFormatting>
  <pageMargins left="0.7" right="0.7" top="0.75" bottom="0.75" header="0.3" footer="0.3"/>
  <pageSetup paperSize="9" scale="75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Normal="100" workbookViewId="0">
      <selection activeCell="G46" sqref="G46"/>
    </sheetView>
  </sheetViews>
  <sheetFormatPr defaultRowHeight="15" x14ac:dyDescent="0.25"/>
  <cols>
    <col min="1" max="1" width="3.5703125" customWidth="1"/>
    <col min="2" max="2" width="6.7109375" customWidth="1"/>
    <col min="3" max="3" width="38.5703125" customWidth="1"/>
    <col min="4" max="5" width="16" customWidth="1"/>
    <col min="6" max="6" width="14" customWidth="1"/>
    <col min="7" max="7" width="16" customWidth="1"/>
    <col min="8" max="8" width="22" customWidth="1"/>
    <col min="9" max="9" width="5.5703125" customWidth="1"/>
    <col min="10" max="10" width="17.28515625" customWidth="1"/>
    <col min="11" max="11" width="10.28515625" customWidth="1"/>
  </cols>
  <sheetData>
    <row r="1" spans="1:10" s="8" customFormat="1" x14ac:dyDescent="0.25">
      <c r="A1" s="299" t="s">
        <v>159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0" s="8" customFormat="1" x14ac:dyDescent="0.25">
      <c r="A2" s="8" t="s">
        <v>158</v>
      </c>
      <c r="B2" s="23"/>
      <c r="C2" s="22"/>
      <c r="D2" s="22"/>
      <c r="E2" s="22"/>
      <c r="F2" s="22"/>
      <c r="G2" s="22"/>
      <c r="H2" s="22"/>
      <c r="I2" s="22"/>
    </row>
    <row r="3" spans="1:10" ht="15.75" thickBot="1" x14ac:dyDescent="0.3"/>
    <row r="4" spans="1:10" s="9" customFormat="1" ht="30.75" thickBot="1" x14ac:dyDescent="0.3">
      <c r="A4" s="39"/>
      <c r="B4" s="125" t="s">
        <v>84</v>
      </c>
      <c r="C4" s="42" t="s">
        <v>0</v>
      </c>
      <c r="D4" s="126" t="s">
        <v>76</v>
      </c>
      <c r="E4" s="127" t="s">
        <v>74</v>
      </c>
      <c r="F4" s="127" t="s">
        <v>75</v>
      </c>
      <c r="G4" s="128" t="s">
        <v>40</v>
      </c>
      <c r="H4" s="126" t="s">
        <v>39</v>
      </c>
      <c r="I4" s="129" t="s">
        <v>85</v>
      </c>
      <c r="J4" s="125" t="s">
        <v>9</v>
      </c>
    </row>
    <row r="5" spans="1:10" s="9" customFormat="1" ht="30.75" thickBot="1" x14ac:dyDescent="0.3">
      <c r="A5" s="40" t="s">
        <v>49</v>
      </c>
      <c r="B5" s="113" t="s">
        <v>110</v>
      </c>
      <c r="C5" s="114" t="s">
        <v>156</v>
      </c>
      <c r="D5" s="98">
        <v>26110230018</v>
      </c>
      <c r="E5" s="115">
        <v>900177</v>
      </c>
      <c r="F5" s="116">
        <f>E5*0.95</f>
        <v>855168.14999999991</v>
      </c>
      <c r="G5" s="115">
        <f>E5-F5</f>
        <v>45008.850000000093</v>
      </c>
      <c r="H5" s="117" t="s">
        <v>139</v>
      </c>
      <c r="I5" s="118" t="s">
        <v>44</v>
      </c>
      <c r="J5" s="98" t="s">
        <v>157</v>
      </c>
    </row>
    <row r="6" spans="1:10" ht="15.75" thickBot="1" x14ac:dyDescent="0.3">
      <c r="E6" s="31">
        <f>SUM(E5)</f>
        <v>900177</v>
      </c>
      <c r="F6" s="13">
        <f>SUM(F5)</f>
        <v>855168.14999999991</v>
      </c>
      <c r="G6" s="14">
        <f>SUM(G5)</f>
        <v>45008.850000000093</v>
      </c>
    </row>
    <row r="7" spans="1:10" x14ac:dyDescent="0.25">
      <c r="E7" s="15"/>
      <c r="F7" s="15"/>
      <c r="G7" s="15"/>
    </row>
    <row r="8" spans="1:10" s="265" customFormat="1" ht="15" customHeight="1" x14ac:dyDescent="0.25">
      <c r="A8" s="318" t="s">
        <v>215</v>
      </c>
      <c r="B8" s="318"/>
      <c r="C8" s="318"/>
      <c r="D8" s="264"/>
      <c r="E8" s="264"/>
      <c r="F8" s="264"/>
      <c r="G8" s="264"/>
      <c r="H8" s="264"/>
      <c r="I8" s="264"/>
      <c r="J8" s="264"/>
    </row>
    <row r="9" spans="1:10" s="265" customFormat="1" x14ac:dyDescent="0.25">
      <c r="A9" s="266" t="s">
        <v>158</v>
      </c>
      <c r="B9" s="267"/>
      <c r="C9" s="268"/>
      <c r="D9" s="268"/>
      <c r="E9" s="268"/>
      <c r="F9" s="268"/>
      <c r="G9" s="268"/>
      <c r="H9" s="268"/>
      <c r="I9" s="268"/>
      <c r="J9" s="266"/>
    </row>
    <row r="10" spans="1:10" ht="15.75" thickBot="1" x14ac:dyDescent="0.3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30.75" thickBot="1" x14ac:dyDescent="0.3">
      <c r="A11" s="248"/>
      <c r="B11" s="249" t="s">
        <v>84</v>
      </c>
      <c r="C11" s="250" t="s">
        <v>0</v>
      </c>
      <c r="D11" s="251" t="s">
        <v>76</v>
      </c>
      <c r="E11" s="249" t="s">
        <v>74</v>
      </c>
      <c r="F11" s="249" t="s">
        <v>75</v>
      </c>
      <c r="G11" s="250" t="s">
        <v>40</v>
      </c>
      <c r="H11" s="251" t="s">
        <v>39</v>
      </c>
      <c r="I11" s="252" t="s">
        <v>85</v>
      </c>
      <c r="J11" s="249" t="s">
        <v>9</v>
      </c>
    </row>
    <row r="12" spans="1:10" ht="30.75" thickBot="1" x14ac:dyDescent="0.3">
      <c r="A12" s="253" t="s">
        <v>49</v>
      </c>
      <c r="B12" s="254" t="s">
        <v>110</v>
      </c>
      <c r="C12" s="255" t="s">
        <v>214</v>
      </c>
      <c r="D12" s="256">
        <v>26110230070</v>
      </c>
      <c r="E12" s="257">
        <v>1605510.26</v>
      </c>
      <c r="F12" s="258">
        <v>1525234.74</v>
      </c>
      <c r="G12" s="257">
        <v>80275.520000000004</v>
      </c>
      <c r="H12" s="259" t="s">
        <v>139</v>
      </c>
      <c r="I12" s="260" t="s">
        <v>44</v>
      </c>
      <c r="J12" s="256" t="s">
        <v>216</v>
      </c>
    </row>
    <row r="13" spans="1:10" ht="15.75" thickBot="1" x14ac:dyDescent="0.3">
      <c r="A13" s="247"/>
      <c r="B13" s="247"/>
      <c r="C13" s="247"/>
      <c r="D13" s="247"/>
      <c r="E13" s="261">
        <v>1605510.26</v>
      </c>
      <c r="F13" s="262">
        <v>1525234.74</v>
      </c>
      <c r="G13" s="263">
        <v>80275.520000000004</v>
      </c>
      <c r="H13" s="247"/>
      <c r="I13" s="247"/>
      <c r="J13" s="247"/>
    </row>
    <row r="14" spans="1:10" x14ac:dyDescent="0.25">
      <c r="A14" s="247"/>
      <c r="B14" s="247"/>
      <c r="C14" s="247"/>
      <c r="D14" s="247"/>
      <c r="E14" s="272"/>
      <c r="F14" s="272"/>
      <c r="G14" s="272"/>
      <c r="H14" s="247"/>
      <c r="I14" s="247"/>
      <c r="J14" s="247"/>
    </row>
    <row r="15" spans="1:10" s="265" customFormat="1" ht="15" customHeight="1" x14ac:dyDescent="0.25">
      <c r="A15" s="318" t="s">
        <v>218</v>
      </c>
      <c r="B15" s="318"/>
      <c r="C15" s="318"/>
      <c r="D15" s="264"/>
      <c r="E15" s="264"/>
      <c r="F15" s="264"/>
      <c r="G15" s="264"/>
      <c r="H15" s="264"/>
      <c r="I15" s="264"/>
      <c r="J15" s="264"/>
    </row>
    <row r="16" spans="1:10" s="265" customFormat="1" x14ac:dyDescent="0.25">
      <c r="A16" s="266" t="s">
        <v>158</v>
      </c>
      <c r="B16" s="267"/>
      <c r="C16" s="268"/>
      <c r="D16" s="268"/>
      <c r="E16" s="268"/>
      <c r="F16" s="268"/>
      <c r="G16" s="268"/>
      <c r="H16" s="268"/>
      <c r="I16" s="268"/>
      <c r="J16" s="266"/>
    </row>
    <row r="17" spans="1:14" ht="15.75" thickBot="1" x14ac:dyDescent="0.3">
      <c r="A17" s="247"/>
      <c r="B17" s="247"/>
      <c r="C17" s="247"/>
      <c r="D17" s="247"/>
      <c r="E17" s="272"/>
      <c r="F17" s="272"/>
      <c r="G17" s="272"/>
      <c r="H17" s="247"/>
      <c r="I17" s="247"/>
      <c r="J17" s="247"/>
    </row>
    <row r="18" spans="1:14" s="9" customFormat="1" ht="30.75" thickBot="1" x14ac:dyDescent="0.3">
      <c r="A18" s="39"/>
      <c r="B18" s="125" t="s">
        <v>84</v>
      </c>
      <c r="C18" s="42" t="s">
        <v>0</v>
      </c>
      <c r="D18" s="126" t="s">
        <v>76</v>
      </c>
      <c r="E18" s="127" t="s">
        <v>74</v>
      </c>
      <c r="F18" s="127" t="s">
        <v>75</v>
      </c>
      <c r="G18" s="128" t="s">
        <v>40</v>
      </c>
      <c r="H18" s="126" t="s">
        <v>39</v>
      </c>
      <c r="I18" s="129" t="s">
        <v>85</v>
      </c>
      <c r="J18" s="125" t="s">
        <v>9</v>
      </c>
    </row>
    <row r="19" spans="1:14" s="9" customFormat="1" ht="30.75" thickBot="1" x14ac:dyDescent="0.3">
      <c r="A19" s="40" t="s">
        <v>51</v>
      </c>
      <c r="B19" s="113" t="s">
        <v>110</v>
      </c>
      <c r="C19" s="114" t="s">
        <v>239</v>
      </c>
      <c r="D19" s="98">
        <v>26110230086</v>
      </c>
      <c r="E19" s="115">
        <v>1430818.62</v>
      </c>
      <c r="F19" s="116">
        <v>1359277.68</v>
      </c>
      <c r="G19" s="115">
        <v>71540.94</v>
      </c>
      <c r="H19" s="117" t="s">
        <v>139</v>
      </c>
      <c r="I19" s="118" t="s">
        <v>44</v>
      </c>
      <c r="J19" s="98" t="s">
        <v>219</v>
      </c>
    </row>
    <row r="20" spans="1:14" ht="15.75" thickBot="1" x14ac:dyDescent="0.3">
      <c r="E20" s="31">
        <f>SUM(E19)</f>
        <v>1430818.62</v>
      </c>
      <c r="F20" s="13">
        <f>SUM(F19)</f>
        <v>1359277.68</v>
      </c>
      <c r="G20" s="14">
        <f>SUM(G19)</f>
        <v>71540.94</v>
      </c>
    </row>
    <row r="21" spans="1:14" x14ac:dyDescent="0.25">
      <c r="E21" s="15"/>
      <c r="F21" s="15"/>
      <c r="G21" s="15"/>
    </row>
    <row r="22" spans="1:14" s="265" customFormat="1" ht="15" customHeight="1" x14ac:dyDescent="0.25">
      <c r="A22" s="318" t="s">
        <v>220</v>
      </c>
      <c r="B22" s="318"/>
      <c r="C22" s="318"/>
      <c r="D22" s="264"/>
      <c r="E22" s="264"/>
      <c r="F22" s="264"/>
      <c r="G22" s="264"/>
      <c r="H22" s="264"/>
      <c r="I22" s="264"/>
      <c r="J22" s="264"/>
    </row>
    <row r="23" spans="1:14" s="265" customFormat="1" x14ac:dyDescent="0.25">
      <c r="A23" s="266" t="s">
        <v>158</v>
      </c>
      <c r="B23" s="267"/>
      <c r="C23" s="268"/>
      <c r="D23" s="268"/>
      <c r="E23" s="268"/>
      <c r="F23" s="268"/>
      <c r="G23" s="268"/>
      <c r="H23" s="268"/>
      <c r="I23" s="268"/>
      <c r="J23" s="266"/>
    </row>
    <row r="24" spans="1:14" ht="15.75" thickBot="1" x14ac:dyDescent="0.3">
      <c r="A24" s="247"/>
      <c r="B24" s="247"/>
      <c r="C24" s="247"/>
      <c r="D24" s="247"/>
      <c r="E24" s="247"/>
      <c r="F24" s="247"/>
      <c r="G24" s="247"/>
      <c r="H24" s="247"/>
      <c r="I24" s="247"/>
      <c r="J24" s="247"/>
    </row>
    <row r="25" spans="1:14" ht="30.75" thickBot="1" x14ac:dyDescent="0.3">
      <c r="A25" s="248"/>
      <c r="B25" s="249" t="s">
        <v>84</v>
      </c>
      <c r="C25" s="250" t="s">
        <v>0</v>
      </c>
      <c r="D25" s="251" t="s">
        <v>76</v>
      </c>
      <c r="E25" s="249" t="s">
        <v>74</v>
      </c>
      <c r="F25" s="249" t="s">
        <v>75</v>
      </c>
      <c r="G25" s="250" t="s">
        <v>40</v>
      </c>
      <c r="H25" s="251" t="s">
        <v>39</v>
      </c>
      <c r="I25" s="252" t="s">
        <v>85</v>
      </c>
      <c r="J25" s="249" t="s">
        <v>9</v>
      </c>
    </row>
    <row r="26" spans="1:14" ht="30.75" thickBot="1" x14ac:dyDescent="0.3">
      <c r="A26" s="253" t="s">
        <v>52</v>
      </c>
      <c r="B26" s="254" t="s">
        <v>110</v>
      </c>
      <c r="C26" s="255" t="s">
        <v>221</v>
      </c>
      <c r="D26" s="274">
        <v>26110230093</v>
      </c>
      <c r="E26" s="257">
        <v>1996553.57</v>
      </c>
      <c r="F26" s="258">
        <v>1896725.89</v>
      </c>
      <c r="G26" s="257">
        <v>99827.68</v>
      </c>
      <c r="H26" s="259" t="s">
        <v>139</v>
      </c>
      <c r="I26" s="260" t="s">
        <v>44</v>
      </c>
      <c r="J26" s="256" t="s">
        <v>219</v>
      </c>
      <c r="K26" s="273"/>
    </row>
    <row r="27" spans="1:14" ht="15.75" thickBot="1" x14ac:dyDescent="0.3">
      <c r="A27" s="247"/>
      <c r="B27" s="247"/>
      <c r="C27" s="247"/>
      <c r="D27" s="247"/>
      <c r="E27" s="261">
        <v>1996553.57</v>
      </c>
      <c r="F27" s="262">
        <v>1896725.89</v>
      </c>
      <c r="G27" s="263">
        <v>99827.68</v>
      </c>
      <c r="H27" s="247"/>
      <c r="I27" s="247"/>
      <c r="J27" s="247"/>
    </row>
    <row r="28" spans="1:14" x14ac:dyDescent="0.25">
      <c r="A28" s="247"/>
      <c r="B28" s="247"/>
      <c r="C28" s="247"/>
      <c r="D28" s="247"/>
      <c r="E28" s="272"/>
      <c r="F28" s="272"/>
      <c r="G28" s="272"/>
      <c r="H28" s="247"/>
      <c r="I28" s="247"/>
      <c r="J28" s="247"/>
    </row>
    <row r="29" spans="1:14" s="9" customFormat="1" ht="15" customHeight="1" x14ac:dyDescent="0.25">
      <c r="A29" s="317" t="s">
        <v>81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</row>
    <row r="30" spans="1:14" s="9" customFormat="1" x14ac:dyDescent="0.25">
      <c r="A30" s="23" t="s">
        <v>136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</row>
    <row r="31" spans="1:14" s="9" customFormat="1" x14ac:dyDescent="0.25">
      <c r="A31" s="23" t="s">
        <v>137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</row>
    <row r="32" spans="1:14" s="9" customFormat="1" x14ac:dyDescent="0.25">
      <c r="A32" s="25" t="s">
        <v>213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44" s="9" customFormat="1" x14ac:dyDescent="0.25">
      <c r="A33" s="25" t="s">
        <v>210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44" s="9" customFormat="1" x14ac:dyDescent="0.25">
      <c r="A34" s="25" t="s">
        <v>240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44" ht="15.75" thickBot="1" x14ac:dyDescent="0.3"/>
    <row r="36" spans="1:44" s="9" customFormat="1" ht="30.75" thickBot="1" x14ac:dyDescent="0.3">
      <c r="A36" s="39"/>
      <c r="B36" s="41" t="s">
        <v>84</v>
      </c>
      <c r="C36" s="109" t="s">
        <v>0</v>
      </c>
      <c r="D36" s="110" t="s">
        <v>76</v>
      </c>
      <c r="E36" s="82" t="s">
        <v>74</v>
      </c>
      <c r="F36" s="82" t="s">
        <v>75</v>
      </c>
      <c r="G36" s="83" t="s">
        <v>40</v>
      </c>
      <c r="H36" s="110" t="s">
        <v>39</v>
      </c>
      <c r="I36" s="111" t="s">
        <v>85</v>
      </c>
      <c r="J36" s="41" t="s">
        <v>9</v>
      </c>
    </row>
    <row r="37" spans="1:44" s="9" customFormat="1" ht="60.75" thickBot="1" x14ac:dyDescent="0.3">
      <c r="A37" s="172" t="s">
        <v>49</v>
      </c>
      <c r="B37" s="173" t="s">
        <v>110</v>
      </c>
      <c r="C37" s="174" t="s">
        <v>15</v>
      </c>
      <c r="D37" s="53">
        <v>26250120010</v>
      </c>
      <c r="E37" s="175">
        <v>5164741.43</v>
      </c>
      <c r="F37" s="176">
        <v>4859401.91</v>
      </c>
      <c r="G37" s="175">
        <v>305339.51</v>
      </c>
      <c r="H37" s="177" t="s">
        <v>119</v>
      </c>
      <c r="I37" s="178" t="s">
        <v>44</v>
      </c>
      <c r="J37" s="179" t="s">
        <v>16</v>
      </c>
      <c r="K37" s="9" t="s">
        <v>217</v>
      </c>
    </row>
    <row r="38" spans="1:44" s="181" customFormat="1" ht="60.75" thickBot="1" x14ac:dyDescent="0.3">
      <c r="A38" s="180" t="s">
        <v>50</v>
      </c>
      <c r="B38" s="113" t="s">
        <v>110</v>
      </c>
      <c r="C38" s="114" t="s">
        <v>18</v>
      </c>
      <c r="D38" s="69">
        <v>26250120022</v>
      </c>
      <c r="E38" s="151">
        <v>4899425.03</v>
      </c>
      <c r="F38" s="152">
        <v>4559037.47</v>
      </c>
      <c r="G38" s="151">
        <v>340387.56</v>
      </c>
      <c r="H38" s="146" t="s">
        <v>139</v>
      </c>
      <c r="I38" s="118" t="s">
        <v>44</v>
      </c>
      <c r="J38" s="45" t="s">
        <v>17</v>
      </c>
      <c r="K38" s="10" t="s">
        <v>217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9" customFormat="1" ht="60.75" thickBot="1" x14ac:dyDescent="0.3">
      <c r="A39" s="172" t="s">
        <v>51</v>
      </c>
      <c r="B39" s="241" t="s">
        <v>110</v>
      </c>
      <c r="C39" s="240" t="s">
        <v>48</v>
      </c>
      <c r="D39" s="242">
        <v>26250120039</v>
      </c>
      <c r="E39" s="243">
        <v>5843265.7400000002</v>
      </c>
      <c r="F39" s="244">
        <v>5541110.4699999997</v>
      </c>
      <c r="G39" s="243">
        <v>291637.39</v>
      </c>
      <c r="H39" s="245" t="s">
        <v>140</v>
      </c>
      <c r="I39" s="72" t="s">
        <v>44</v>
      </c>
      <c r="J39" s="246" t="s">
        <v>138</v>
      </c>
      <c r="K39" s="9" t="s">
        <v>217</v>
      </c>
    </row>
    <row r="40" spans="1:44" s="9" customFormat="1" ht="60.75" thickBot="1" x14ac:dyDescent="0.3">
      <c r="A40" s="172" t="s">
        <v>52</v>
      </c>
      <c r="B40" s="173" t="s">
        <v>110</v>
      </c>
      <c r="C40" s="179" t="s">
        <v>209</v>
      </c>
      <c r="D40" s="53">
        <v>26250120054</v>
      </c>
      <c r="E40" s="176">
        <v>3788442.14</v>
      </c>
      <c r="F40" s="176">
        <v>3599020.03</v>
      </c>
      <c r="G40" s="176">
        <v>189422.11</v>
      </c>
      <c r="H40" s="177" t="s">
        <v>211</v>
      </c>
      <c r="I40" s="53" t="s">
        <v>44</v>
      </c>
      <c r="J40" s="179" t="s">
        <v>212</v>
      </c>
    </row>
    <row r="41" spans="1:44" s="9" customFormat="1" ht="45.75" thickBot="1" x14ac:dyDescent="0.3">
      <c r="A41" s="40" t="s">
        <v>53</v>
      </c>
      <c r="B41" s="113" t="s">
        <v>110</v>
      </c>
      <c r="C41" s="45" t="s">
        <v>237</v>
      </c>
      <c r="D41" s="98">
        <v>26250120062</v>
      </c>
      <c r="E41" s="116">
        <v>2286195.85</v>
      </c>
      <c r="F41" s="116">
        <v>2171886.06</v>
      </c>
      <c r="G41" s="116">
        <v>114309.79</v>
      </c>
      <c r="H41" s="117" t="s">
        <v>238</v>
      </c>
      <c r="I41" s="98" t="s">
        <v>44</v>
      </c>
      <c r="J41" s="45" t="s">
        <v>241</v>
      </c>
      <c r="L41" s="9" t="s">
        <v>236</v>
      </c>
    </row>
    <row r="42" spans="1:44" ht="15.75" thickBot="1" x14ac:dyDescent="0.3">
      <c r="E42" s="12">
        <f>SUM(E37:E41)</f>
        <v>21982070.190000001</v>
      </c>
      <c r="F42" s="12">
        <f>SUM(F37:F41)</f>
        <v>20730455.939999998</v>
      </c>
      <c r="G42" s="12">
        <f>SUM(G37:G41)</f>
        <v>1241096.3600000001</v>
      </c>
    </row>
  </sheetData>
  <mergeCells count="5">
    <mergeCell ref="A1:J1"/>
    <mergeCell ref="A29:M29"/>
    <mergeCell ref="A8:C8"/>
    <mergeCell ref="A15:C15"/>
    <mergeCell ref="A22:C22"/>
  </mergeCells>
  <conditionalFormatting sqref="D5:G5">
    <cfRule type="expression" dxfId="2" priority="3" stopIfTrue="1">
      <formula>LEN(D5)&gt;1500</formula>
    </cfRule>
  </conditionalFormatting>
  <conditionalFormatting sqref="D39:G41 D37:G37">
    <cfRule type="expression" dxfId="1" priority="2" stopIfTrue="1">
      <formula>LEN(D37)&gt;1500</formula>
    </cfRule>
  </conditionalFormatting>
  <conditionalFormatting sqref="D19:G19">
    <cfRule type="expression" dxfId="0" priority="1" stopIfTrue="1">
      <formula>LEN(D19)&gt;1500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Predslov</vt:lpstr>
      <vt:lpstr>Centrá excelentnosti</vt:lpstr>
      <vt:lpstr>2.2-01</vt:lpstr>
      <vt:lpstr>2.2-02-03-04</vt:lpstr>
      <vt:lpstr>2.2.-05</vt:lpstr>
      <vt:lpstr>2.2.-06</vt:lpstr>
      <vt:lpstr>2.2.-07</vt:lpstr>
      <vt:lpstr>2.2.-08</vt:lpstr>
      <vt:lpstr>Vzdelávania a 5.1-01-02-03-04</vt:lpstr>
      <vt:lpstr>Súhrn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PhDr. Bonk</dc:creator>
  <cp:lastModifiedBy>UCITT-09</cp:lastModifiedBy>
  <cp:lastPrinted>2014-05-05T06:45:10Z</cp:lastPrinted>
  <dcterms:created xsi:type="dcterms:W3CDTF">2009-11-26T08:12:04Z</dcterms:created>
  <dcterms:modified xsi:type="dcterms:W3CDTF">2017-06-06T10:49:34Z</dcterms:modified>
</cp:coreProperties>
</file>